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365" windowHeight="12285" tabRatio="490"/>
  </bookViews>
  <sheets>
    <sheet name="예산총괄" sheetId="1" r:id="rId1"/>
  </sheets>
  <definedNames>
    <definedName name="_xlnm.Print_Area" localSheetId="0">예산총괄!$A$1:$N$38</definedName>
  </definedNames>
  <calcPr calcId="145621"/>
</workbook>
</file>

<file path=xl/calcChain.xml><?xml version="1.0" encoding="utf-8"?>
<calcChain xmlns="http://schemas.openxmlformats.org/spreadsheetml/2006/main">
  <c r="N38" i="1" l="1"/>
  <c r="M38" i="1"/>
  <c r="L37" i="1"/>
  <c r="N37" i="1" s="1"/>
  <c r="K37" i="1"/>
  <c r="M36" i="1"/>
  <c r="L35" i="1"/>
  <c r="M35" i="1" s="1"/>
  <c r="K35" i="1"/>
  <c r="N34" i="1"/>
  <c r="M34" i="1"/>
  <c r="N33" i="1"/>
  <c r="M33" i="1"/>
  <c r="N32" i="1"/>
  <c r="M32" i="1"/>
  <c r="N31" i="1"/>
  <c r="M31" i="1"/>
  <c r="N30" i="1"/>
  <c r="M30" i="1"/>
  <c r="N29" i="1"/>
  <c r="M29" i="1"/>
  <c r="G29" i="1"/>
  <c r="F29" i="1"/>
  <c r="N28" i="1"/>
  <c r="M28" i="1"/>
  <c r="E28" i="1"/>
  <c r="G28" i="1" s="1"/>
  <c r="D28" i="1"/>
  <c r="N27" i="1"/>
  <c r="M27" i="1"/>
  <c r="F27" i="1"/>
  <c r="N26" i="1"/>
  <c r="M26" i="1"/>
  <c r="G26" i="1"/>
  <c r="F26" i="1"/>
  <c r="L25" i="1"/>
  <c r="M25" i="1" s="1"/>
  <c r="K25" i="1"/>
  <c r="E25" i="1"/>
  <c r="F25" i="1" s="1"/>
  <c r="D25" i="1"/>
  <c r="N24" i="1"/>
  <c r="M24" i="1"/>
  <c r="G24" i="1"/>
  <c r="F24" i="1"/>
  <c r="N23" i="1"/>
  <c r="M23" i="1"/>
  <c r="E23" i="1"/>
  <c r="F23" i="1" s="1"/>
  <c r="D23" i="1"/>
  <c r="N22" i="1"/>
  <c r="M22" i="1"/>
  <c r="F22" i="1"/>
  <c r="N21" i="1"/>
  <c r="M21" i="1"/>
  <c r="E21" i="1"/>
  <c r="F21" i="1" s="1"/>
  <c r="D21" i="1"/>
  <c r="L20" i="1"/>
  <c r="M20" i="1" s="1"/>
  <c r="K20" i="1"/>
  <c r="L19" i="1"/>
  <c r="M19" i="1" s="1"/>
  <c r="K19" i="1"/>
  <c r="F19" i="1"/>
  <c r="N18" i="1"/>
  <c r="M18" i="1"/>
  <c r="M17" i="1"/>
  <c r="G17" i="1"/>
  <c r="F17" i="1"/>
  <c r="N16" i="1"/>
  <c r="M16" i="1"/>
  <c r="E16" i="1"/>
  <c r="F16" i="1" s="1"/>
  <c r="D16" i="1"/>
  <c r="N15" i="1"/>
  <c r="M15" i="1"/>
  <c r="N14" i="1"/>
  <c r="M14" i="1"/>
  <c r="G14" i="1"/>
  <c r="F14" i="1"/>
  <c r="L13" i="1"/>
  <c r="M13" i="1" s="1"/>
  <c r="K13" i="1"/>
  <c r="E13" i="1"/>
  <c r="F13" i="1" s="1"/>
  <c r="D13" i="1"/>
  <c r="L12" i="1"/>
  <c r="M12" i="1" s="1"/>
  <c r="K12" i="1"/>
  <c r="E12" i="1"/>
  <c r="F12" i="1" s="1"/>
  <c r="D12" i="1"/>
  <c r="L10" i="1"/>
  <c r="M10" i="1" s="1"/>
  <c r="K10" i="1"/>
  <c r="E10" i="1"/>
  <c r="F10" i="1" s="1"/>
  <c r="D10" i="1"/>
  <c r="G10" i="1" l="1"/>
  <c r="N10" i="1"/>
  <c r="G12" i="1"/>
  <c r="N12" i="1"/>
  <c r="G13" i="1"/>
  <c r="N13" i="1"/>
  <c r="G16" i="1"/>
  <c r="N19" i="1"/>
  <c r="N20" i="1"/>
  <c r="G23" i="1"/>
  <c r="G25" i="1"/>
  <c r="N25" i="1"/>
  <c r="F28" i="1"/>
  <c r="M37" i="1"/>
</calcChain>
</file>

<file path=xl/sharedStrings.xml><?xml version="1.0" encoding="utf-8"?>
<sst xmlns="http://schemas.openxmlformats.org/spreadsheetml/2006/main" count="87" uniqueCount="60">
  <si>
    <t>보
조
금
수
입</t>
  </si>
  <si>
    <t>3차 추경
예산(A)</t>
  </si>
  <si>
    <t>결산 추경
예산(B)</t>
  </si>
  <si>
    <t>(단위 : 원)</t>
  </si>
  <si>
    <t>법인전입금</t>
  </si>
  <si>
    <t>세    입</t>
  </si>
  <si>
    <t>이
월
금</t>
  </si>
  <si>
    <t>지정후원금</t>
  </si>
  <si>
    <t>세    출</t>
  </si>
  <si>
    <t>자립지원</t>
  </si>
  <si>
    <t>누수방수공사</t>
  </si>
  <si>
    <t>기타잡수입</t>
  </si>
  <si>
    <t>1.총괄표</t>
  </si>
  <si>
    <t>전
입
금</t>
  </si>
  <si>
    <t>운
영
비</t>
  </si>
  <si>
    <t>시설관리비</t>
  </si>
  <si>
    <t>사회보험
부담비용</t>
  </si>
  <si>
    <t>생활지원</t>
  </si>
  <si>
    <t>공모사업비</t>
  </si>
  <si>
    <t>%
(B/A)</t>
  </si>
  <si>
    <t>인
건
비</t>
  </si>
  <si>
    <t>업무추진비</t>
  </si>
  <si>
    <t>학업지원</t>
  </si>
  <si>
    <t>예
비
비</t>
  </si>
  <si>
    <t>잡
수
입</t>
  </si>
  <si>
    <t>상담정서</t>
  </si>
  <si>
    <t>기타후생경비</t>
  </si>
  <si>
    <t>후원금수입</t>
  </si>
  <si>
    <t>청소년활동지원</t>
  </si>
  <si>
    <t>잡
지
출</t>
  </si>
  <si>
    <t>건강지원</t>
  </si>
  <si>
    <t>전년도
이월금</t>
  </si>
  <si>
    <t>총    계</t>
  </si>
  <si>
    <t>직책수당</t>
  </si>
  <si>
    <t>특별사업비</t>
  </si>
  <si>
    <t>2017년도 부산광역시 여자중장기청소년쉼터 결산 추경예산(안)</t>
  </si>
  <si>
    <t>목</t>
  </si>
  <si>
    <t>급여</t>
  </si>
  <si>
    <t>잡지출</t>
  </si>
  <si>
    <t>예비비</t>
  </si>
  <si>
    <t>이월금</t>
  </si>
  <si>
    <t>잡수입</t>
  </si>
  <si>
    <t>소계</t>
  </si>
  <si>
    <t>홍보비</t>
  </si>
  <si>
    <t>B-A</t>
  </si>
  <si>
    <t>계</t>
  </si>
  <si>
    <t>항</t>
  </si>
  <si>
    <t>-</t>
  </si>
  <si>
    <t>전입금</t>
  </si>
  <si>
    <t>교육비</t>
  </si>
  <si>
    <t>관</t>
  </si>
  <si>
    <t>소규모 사회복지시설 개보수 지원사업</t>
  </si>
  <si>
    <t>기타예금
이자수입</t>
  </si>
  <si>
    <t>사
무
비</t>
  </si>
  <si>
    <t>청소녀속옷지원사업</t>
  </si>
  <si>
    <t>사
업
비</t>
  </si>
  <si>
    <t>운영보조금
수입</t>
  </si>
  <si>
    <t>퇴직금및
퇴직적립금</t>
  </si>
  <si>
    <t>경상
보조금
수입</t>
  </si>
  <si>
    <t>공모
보조금
수입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</si>
</sst>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8" formatCode="#,##0;[Red]#,##0"/>
  </numFmts>
  <fonts count="28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2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6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b/>
      <sz val="17"/>
      <color rgb="FF000000"/>
      <name val="굴림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7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rgb="FF969696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969696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808080"/>
      </bottom>
      <diagonal/>
    </border>
    <border>
      <left style="thin">
        <color indexed="64"/>
      </left>
      <right style="medium">
        <color indexed="64"/>
      </right>
      <top style="thin">
        <color rgb="FF969696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rgb="FF80808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80808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5" borderId="0">
      <alignment vertical="center"/>
    </xf>
    <xf numFmtId="0" fontId="1" fillId="8" borderId="0">
      <alignment vertical="center"/>
    </xf>
    <xf numFmtId="0" fontId="1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26" fillId="21" borderId="2">
      <alignment vertical="center"/>
    </xf>
    <xf numFmtId="0" fontId="6" fillId="22" borderId="0">
      <alignment vertical="center"/>
    </xf>
    <xf numFmtId="0" fontId="7" fillId="0" borderId="0">
      <alignment vertical="center"/>
    </xf>
    <xf numFmtId="0" fontId="8" fillId="23" borderId="3">
      <alignment vertical="center"/>
    </xf>
    <xf numFmtId="41" fontId="26" fillId="0" borderId="0">
      <alignment vertical="center"/>
    </xf>
    <xf numFmtId="41" fontId="26" fillId="0" borderId="0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1" fillId="7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4" fillId="0" borderId="7">
      <alignment vertical="center"/>
    </xf>
    <xf numFmtId="0" fontId="15" fillId="0" borderId="8">
      <alignment vertical="center"/>
    </xf>
    <xf numFmtId="0" fontId="15" fillId="0" borderId="0">
      <alignment vertical="center"/>
    </xf>
    <xf numFmtId="0" fontId="16" fillId="4" borderId="0">
      <alignment vertical="center"/>
    </xf>
    <xf numFmtId="0" fontId="17" fillId="20" borderId="9">
      <alignment vertical="center"/>
    </xf>
    <xf numFmtId="0" fontId="26" fillId="0" borderId="0">
      <alignment vertical="center"/>
    </xf>
  </cellStyleXfs>
  <cellXfs count="165">
    <xf numFmtId="0" fontId="0" fillId="0" borderId="0" xfId="0" applyNumberFormat="1">
      <alignment vertical="center"/>
    </xf>
    <xf numFmtId="0" fontId="26" fillId="0" borderId="0" xfId="44" applyNumberFormat="1">
      <alignment vertical="center"/>
    </xf>
    <xf numFmtId="178" fontId="26" fillId="0" borderId="0" xfId="44" applyNumberFormat="1">
      <alignment vertical="center"/>
    </xf>
    <xf numFmtId="41" fontId="21" fillId="0" borderId="30" xfId="33" applyNumberFormat="1" applyFont="1" applyFill="1" applyBorder="1" applyAlignment="1" applyProtection="1">
      <alignment horizontal="right" vertical="center"/>
    </xf>
    <xf numFmtId="41" fontId="19" fillId="0" borderId="23" xfId="33" applyNumberFormat="1" applyFont="1" applyFill="1" applyBorder="1" applyAlignment="1" applyProtection="1">
      <alignment horizontal="center" vertical="center"/>
    </xf>
    <xf numFmtId="41" fontId="21" fillId="0" borderId="23" xfId="33" applyNumberFormat="1" applyFont="1" applyFill="1" applyBorder="1" applyAlignment="1" applyProtection="1">
      <alignment horizontal="right" vertical="center"/>
    </xf>
    <xf numFmtId="41" fontId="19" fillId="0" borderId="27" xfId="33" applyNumberFormat="1" applyFont="1" applyFill="1" applyBorder="1" applyAlignment="1" applyProtection="1">
      <alignment horizontal="center" vertical="center"/>
    </xf>
    <xf numFmtId="41" fontId="21" fillId="0" borderId="27" xfId="33" applyNumberFormat="1" applyFont="1" applyFill="1" applyBorder="1" applyAlignment="1" applyProtection="1">
      <alignment vertical="center"/>
    </xf>
    <xf numFmtId="41" fontId="21" fillId="0" borderId="27" xfId="33" applyNumberFormat="1" applyFont="1" applyFill="1" applyBorder="1" applyAlignment="1" applyProtection="1">
      <alignment horizontal="right" vertical="center"/>
    </xf>
    <xf numFmtId="41" fontId="19" fillId="0" borderId="24" xfId="33" applyNumberFormat="1" applyFont="1" applyBorder="1" applyAlignment="1">
      <alignment horizontal="center" vertical="center"/>
    </xf>
    <xf numFmtId="41" fontId="21" fillId="0" borderId="26" xfId="33" applyNumberFormat="1" applyFont="1" applyFill="1" applyBorder="1" applyAlignment="1" applyProtection="1">
      <alignment vertical="center"/>
    </xf>
    <xf numFmtId="41" fontId="21" fillId="0" borderId="26" xfId="33" applyNumberFormat="1" applyFont="1" applyFill="1" applyBorder="1" applyAlignment="1" applyProtection="1">
      <alignment horizontal="right" vertical="center"/>
    </xf>
    <xf numFmtId="0" fontId="19" fillId="0" borderId="14" xfId="44" applyNumberFormat="1" applyFont="1" applyBorder="1" applyAlignment="1">
      <alignment horizontal="center" vertical="center"/>
    </xf>
    <xf numFmtId="41" fontId="21" fillId="0" borderId="14" xfId="33" applyNumberFormat="1" applyFont="1" applyFill="1" applyBorder="1">
      <alignment vertical="center"/>
    </xf>
    <xf numFmtId="41" fontId="21" fillId="0" borderId="14" xfId="33" applyNumberFormat="1" applyFont="1" applyBorder="1" applyAlignment="1">
      <alignment horizontal="right" vertical="center"/>
    </xf>
    <xf numFmtId="41" fontId="21" fillId="0" borderId="31" xfId="33" applyNumberFormat="1" applyFont="1" applyFill="1" applyBorder="1" applyAlignment="1" applyProtection="1">
      <alignment horizontal="right" vertical="center"/>
    </xf>
    <xf numFmtId="41" fontId="21" fillId="0" borderId="22" xfId="33" applyNumberFormat="1" applyFont="1" applyFill="1" applyBorder="1" applyAlignment="1" applyProtection="1">
      <alignment vertical="center"/>
    </xf>
    <xf numFmtId="41" fontId="21" fillId="0" borderId="10" xfId="33" applyNumberFormat="1" applyFont="1" applyFill="1" applyBorder="1" applyAlignment="1" applyProtection="1">
      <alignment vertical="center"/>
    </xf>
    <xf numFmtId="41" fontId="21" fillId="0" borderId="22" xfId="33" applyNumberFormat="1" applyFont="1" applyFill="1" applyBorder="1" applyAlignment="1" applyProtection="1">
      <alignment horizontal="right" vertical="center"/>
    </xf>
    <xf numFmtId="41" fontId="19" fillId="0" borderId="14" xfId="33" applyNumberFormat="1" applyFont="1" applyFill="1" applyBorder="1" applyAlignment="1">
      <alignment vertical="center"/>
    </xf>
    <xf numFmtId="41" fontId="21" fillId="0" borderId="15" xfId="33" applyNumberFormat="1" applyFont="1" applyFill="1" applyBorder="1" applyAlignment="1" applyProtection="1">
      <alignment vertical="center"/>
    </xf>
    <xf numFmtId="41" fontId="21" fillId="0" borderId="24" xfId="33" applyNumberFormat="1" applyFont="1" applyFill="1" applyBorder="1">
      <alignment vertical="center"/>
    </xf>
    <xf numFmtId="41" fontId="19" fillId="0" borderId="24" xfId="33" applyNumberFormat="1" applyFont="1" applyFill="1" applyBorder="1" applyAlignment="1">
      <alignment vertical="center"/>
    </xf>
    <xf numFmtId="41" fontId="19" fillId="0" borderId="26" xfId="33" applyNumberFormat="1" applyFont="1" applyFill="1" applyBorder="1" applyAlignment="1" applyProtection="1">
      <alignment horizontal="center" vertical="center"/>
    </xf>
    <xf numFmtId="41" fontId="21" fillId="0" borderId="25" xfId="33" applyNumberFormat="1" applyFont="1" applyFill="1" applyBorder="1" applyAlignment="1" applyProtection="1">
      <alignment vertical="center"/>
    </xf>
    <xf numFmtId="41" fontId="21" fillId="0" borderId="25" xfId="33" applyNumberFormat="1" applyFont="1" applyFill="1" applyBorder="1" applyAlignment="1" applyProtection="1">
      <alignment horizontal="right" vertical="center"/>
    </xf>
    <xf numFmtId="41" fontId="21" fillId="0" borderId="16" xfId="33" applyNumberFormat="1" applyFont="1" applyFill="1" applyBorder="1" applyAlignment="1" applyProtection="1">
      <alignment vertical="center"/>
    </xf>
    <xf numFmtId="41" fontId="21" fillId="0" borderId="14" xfId="33" applyNumberFormat="1" applyFont="1" applyFill="1" applyBorder="1" applyAlignment="1" applyProtection="1">
      <alignment vertical="center"/>
    </xf>
    <xf numFmtId="41" fontId="21" fillId="0" borderId="14" xfId="33" applyNumberFormat="1" applyFont="1" applyFill="1" applyBorder="1" applyAlignment="1" applyProtection="1">
      <alignment horizontal="right" vertical="center"/>
    </xf>
    <xf numFmtId="41" fontId="19" fillId="0" borderId="14" xfId="33" applyNumberFormat="1" applyFont="1" applyBorder="1" applyAlignment="1">
      <alignment horizontal="center" vertical="center" wrapText="1"/>
    </xf>
    <xf numFmtId="41" fontId="21" fillId="0" borderId="14" xfId="33" applyNumberFormat="1" applyFont="1" applyBorder="1" applyAlignment="1">
      <alignment vertical="center"/>
    </xf>
    <xf numFmtId="41" fontId="19" fillId="0" borderId="26" xfId="33" applyNumberFormat="1" applyFont="1" applyFill="1" applyBorder="1" applyAlignment="1" applyProtection="1">
      <alignment horizontal="center" vertical="center" shrinkToFit="1"/>
    </xf>
    <xf numFmtId="41" fontId="21" fillId="0" borderId="10" xfId="33" applyNumberFormat="1" applyFont="1" applyFill="1" applyBorder="1" applyAlignment="1" applyProtection="1">
      <alignment horizontal="right" vertical="center"/>
    </xf>
    <xf numFmtId="0" fontId="23" fillId="0" borderId="14" xfId="33" applyNumberFormat="1" applyFont="1" applyBorder="1" applyAlignment="1">
      <alignment horizontal="center" vertical="center" wrapText="1"/>
    </xf>
    <xf numFmtId="49" fontId="19" fillId="0" borderId="14" xfId="33" applyNumberFormat="1" applyFont="1" applyBorder="1" applyAlignment="1">
      <alignment horizontal="center" vertical="center"/>
    </xf>
    <xf numFmtId="41" fontId="21" fillId="0" borderId="15" xfId="33" applyNumberFormat="1" applyFont="1" applyFill="1" applyBorder="1" applyAlignment="1" applyProtection="1">
      <alignment horizontal="right" vertical="center"/>
    </xf>
    <xf numFmtId="0" fontId="23" fillId="0" borderId="29" xfId="33" applyNumberFormat="1" applyFont="1" applyBorder="1" applyAlignment="1">
      <alignment horizontal="center" vertical="center" wrapText="1"/>
    </xf>
    <xf numFmtId="49" fontId="19" fillId="0" borderId="32" xfId="33" applyNumberFormat="1" applyFont="1" applyBorder="1" applyAlignment="1">
      <alignment horizontal="center" vertical="center"/>
    </xf>
    <xf numFmtId="41" fontId="21" fillId="0" borderId="29" xfId="33" applyNumberFormat="1" applyFont="1" applyBorder="1" applyAlignment="1">
      <alignment horizontal="right" vertical="center"/>
    </xf>
    <xf numFmtId="41" fontId="21" fillId="0" borderId="17" xfId="33" applyNumberFormat="1" applyFont="1" applyFill="1" applyBorder="1" applyAlignment="1" applyProtection="1">
      <alignment horizontal="right" vertical="center"/>
    </xf>
    <xf numFmtId="41" fontId="19" fillId="0" borderId="35" xfId="33" applyNumberFormat="1" applyFont="1" applyBorder="1" applyAlignment="1">
      <alignment horizontal="center" vertical="center"/>
    </xf>
    <xf numFmtId="41" fontId="21" fillId="0" borderId="35" xfId="33" applyNumberFormat="1" applyFont="1" applyFill="1" applyBorder="1" applyAlignment="1">
      <alignment vertical="center"/>
    </xf>
    <xf numFmtId="41" fontId="21" fillId="0" borderId="35" xfId="33" applyNumberFormat="1" applyFont="1" applyBorder="1" applyAlignment="1">
      <alignment horizontal="right" vertical="center"/>
    </xf>
    <xf numFmtId="41" fontId="19" fillId="0" borderId="36" xfId="33" applyNumberFormat="1" applyFont="1" applyFill="1" applyBorder="1" applyAlignment="1" applyProtection="1">
      <alignment horizontal="center" vertical="center" wrapText="1"/>
    </xf>
    <xf numFmtId="41" fontId="21" fillId="0" borderId="36" xfId="33" applyNumberFormat="1" applyFont="1" applyFill="1" applyBorder="1" applyAlignment="1" applyProtection="1">
      <alignment vertical="center"/>
    </xf>
    <xf numFmtId="41" fontId="21" fillId="0" borderId="36" xfId="33" applyNumberFormat="1" applyFont="1" applyFill="1" applyBorder="1" applyAlignment="1" applyProtection="1">
      <alignment horizontal="right" vertical="center"/>
    </xf>
    <xf numFmtId="41" fontId="19" fillId="0" borderId="37" xfId="33" applyNumberFormat="1" applyFont="1" applyFill="1" applyBorder="1" applyAlignment="1" applyProtection="1">
      <alignment horizontal="center" vertical="center" wrapText="1"/>
    </xf>
    <xf numFmtId="41" fontId="21" fillId="0" borderId="37" xfId="33" applyNumberFormat="1" applyFont="1" applyFill="1" applyBorder="1" applyAlignment="1" applyProtection="1">
      <alignment vertical="center"/>
    </xf>
    <xf numFmtId="0" fontId="26" fillId="0" borderId="38" xfId="44" applyNumberFormat="1" applyBorder="1">
      <alignment vertical="center"/>
    </xf>
    <xf numFmtId="41" fontId="19" fillId="0" borderId="28" xfId="33" applyNumberFormat="1" applyFont="1" applyFill="1" applyBorder="1" applyAlignment="1" applyProtection="1">
      <alignment horizontal="center" vertical="center"/>
    </xf>
    <xf numFmtId="41" fontId="21" fillId="0" borderId="28" xfId="33" applyNumberFormat="1" applyFont="1" applyFill="1" applyBorder="1" applyAlignment="1" applyProtection="1">
      <alignment vertical="center"/>
    </xf>
    <xf numFmtId="41" fontId="21" fillId="0" borderId="28" xfId="33" applyNumberFormat="1" applyFont="1" applyFill="1" applyBorder="1" applyAlignment="1" applyProtection="1">
      <alignment horizontal="right" vertical="center"/>
    </xf>
    <xf numFmtId="41" fontId="19" fillId="0" borderId="39" xfId="33" applyNumberFormat="1" applyFont="1" applyFill="1" applyBorder="1" applyAlignment="1" applyProtection="1">
      <alignment horizontal="center" vertical="center"/>
    </xf>
    <xf numFmtId="41" fontId="21" fillId="0" borderId="39" xfId="33" applyNumberFormat="1" applyFont="1" applyFill="1" applyBorder="1" applyAlignment="1" applyProtection="1">
      <alignment vertical="center"/>
    </xf>
    <xf numFmtId="41" fontId="21" fillId="0" borderId="39" xfId="33" applyNumberFormat="1" applyFont="1" applyFill="1" applyBorder="1" applyAlignment="1" applyProtection="1">
      <alignment horizontal="right" vertical="center"/>
    </xf>
    <xf numFmtId="41" fontId="21" fillId="0" borderId="14" xfId="33" applyNumberFormat="1" applyFont="1" applyFill="1" applyBorder="1" applyAlignment="1">
      <alignment horizontal="right" vertical="center"/>
    </xf>
    <xf numFmtId="41" fontId="19" fillId="0" borderId="14" xfId="33" applyNumberFormat="1" applyFont="1" applyFill="1" applyBorder="1" applyAlignment="1" applyProtection="1">
      <alignment horizontal="center" vertical="center" wrapText="1"/>
    </xf>
    <xf numFmtId="41" fontId="24" fillId="0" borderId="14" xfId="33" applyNumberFormat="1" applyFont="1" applyBorder="1" applyAlignment="1">
      <alignment horizontal="center" vertical="center" wrapText="1"/>
    </xf>
    <xf numFmtId="41" fontId="24" fillId="0" borderId="25" xfId="33" applyNumberFormat="1" applyFont="1" applyFill="1" applyBorder="1" applyAlignment="1" applyProtection="1">
      <alignment horizontal="center" vertical="center" wrapText="1"/>
    </xf>
    <xf numFmtId="41" fontId="21" fillId="0" borderId="11" xfId="33" applyNumberFormat="1" applyFont="1" applyFill="1" applyBorder="1" applyAlignment="1" applyProtection="1">
      <alignment vertical="center"/>
    </xf>
    <xf numFmtId="41" fontId="21" fillId="0" borderId="14" xfId="33" applyNumberFormat="1" applyFont="1" applyFill="1" applyBorder="1" applyAlignment="1">
      <alignment vertical="center"/>
    </xf>
    <xf numFmtId="41" fontId="21" fillId="0" borderId="41" xfId="33" applyNumberFormat="1" applyFont="1" applyFill="1" applyBorder="1" applyAlignment="1" applyProtection="1">
      <alignment horizontal="right" vertical="center"/>
    </xf>
    <xf numFmtId="41" fontId="21" fillId="0" borderId="18" xfId="33" applyNumberFormat="1" applyFont="1" applyFill="1" applyBorder="1" applyAlignment="1" applyProtection="1">
      <alignment horizontal="right" vertical="center"/>
    </xf>
    <xf numFmtId="41" fontId="21" fillId="0" borderId="43" xfId="33" applyNumberFormat="1" applyFont="1" applyFill="1" applyBorder="1" applyAlignment="1" applyProtection="1">
      <alignment horizontal="right" vertical="center"/>
    </xf>
    <xf numFmtId="41" fontId="21" fillId="0" borderId="44" xfId="33" applyNumberFormat="1" applyFont="1" applyFill="1" applyBorder="1" applyAlignment="1" applyProtection="1">
      <alignment horizontal="right" vertical="center"/>
    </xf>
    <xf numFmtId="41" fontId="21" fillId="0" borderId="45" xfId="33" applyNumberFormat="1" applyFont="1" applyFill="1" applyBorder="1" applyAlignment="1" applyProtection="1">
      <alignment horizontal="right" vertical="center"/>
    </xf>
    <xf numFmtId="41" fontId="21" fillId="0" borderId="19" xfId="33" applyNumberFormat="1" applyFont="1" applyFill="1" applyBorder="1" applyAlignment="1" applyProtection="1">
      <alignment horizontal="right" vertical="center"/>
    </xf>
    <xf numFmtId="41" fontId="21" fillId="0" borderId="20" xfId="33" applyNumberFormat="1" applyFont="1" applyFill="1" applyBorder="1" applyAlignment="1" applyProtection="1">
      <alignment horizontal="right" vertical="center"/>
    </xf>
    <xf numFmtId="41" fontId="21" fillId="0" borderId="11" xfId="33" applyNumberFormat="1" applyFont="1" applyFill="1" applyBorder="1" applyAlignment="1" applyProtection="1">
      <alignment horizontal="right" vertical="center"/>
    </xf>
    <xf numFmtId="41" fontId="21" fillId="0" borderId="41" xfId="33" applyNumberFormat="1" applyFont="1" applyFill="1" applyBorder="1" applyAlignment="1" applyProtection="1">
      <alignment vertical="center"/>
    </xf>
    <xf numFmtId="41" fontId="19" fillId="0" borderId="24" xfId="33" applyNumberFormat="1" applyFont="1" applyBorder="1" applyAlignment="1">
      <alignment horizontal="center" vertical="center" wrapText="1"/>
    </xf>
    <xf numFmtId="41" fontId="19" fillId="0" borderId="14" xfId="33" applyNumberFormat="1" applyFont="1" applyBorder="1" applyAlignment="1">
      <alignment horizontal="center" vertical="center"/>
    </xf>
    <xf numFmtId="41" fontId="21" fillId="0" borderId="24" xfId="33" applyNumberFormat="1" applyFont="1" applyBorder="1" applyAlignment="1">
      <alignment horizontal="right" vertical="center"/>
    </xf>
    <xf numFmtId="41" fontId="21" fillId="0" borderId="14" xfId="33" applyNumberFormat="1" applyFont="1" applyBorder="1" applyAlignment="1">
      <alignment horizontal="right" vertical="center"/>
    </xf>
    <xf numFmtId="0" fontId="19" fillId="0" borderId="46" xfId="33" applyNumberFormat="1" applyFont="1" applyBorder="1" applyAlignment="1">
      <alignment horizontal="center" vertical="center" wrapText="1"/>
    </xf>
    <xf numFmtId="0" fontId="19" fillId="0" borderId="33" xfId="33" applyNumberFormat="1" applyFont="1" applyBorder="1" applyAlignment="1">
      <alignment horizontal="center" vertical="center" wrapText="1"/>
    </xf>
    <xf numFmtId="49" fontId="19" fillId="0" borderId="21" xfId="44" applyNumberFormat="1" applyFont="1" applyFill="1" applyBorder="1" applyAlignment="1" applyProtection="1">
      <alignment horizontal="center" vertical="center"/>
    </xf>
    <xf numFmtId="49" fontId="19" fillId="0" borderId="40" xfId="44" applyNumberFormat="1" applyFont="1" applyFill="1" applyBorder="1" applyAlignment="1" applyProtection="1">
      <alignment horizontal="center" vertical="center"/>
    </xf>
    <xf numFmtId="41" fontId="19" fillId="0" borderId="48" xfId="33" applyNumberFormat="1" applyFont="1" applyFill="1" applyBorder="1" applyAlignment="1" applyProtection="1">
      <alignment horizontal="center" vertical="center"/>
    </xf>
    <xf numFmtId="41" fontId="19" fillId="0" borderId="49" xfId="33" applyNumberFormat="1" applyFont="1" applyFill="1" applyBorder="1" applyAlignment="1" applyProtection="1">
      <alignment horizontal="center" vertical="center"/>
    </xf>
    <xf numFmtId="41" fontId="21" fillId="0" borderId="49" xfId="33" applyNumberFormat="1" applyFont="1" applyFill="1" applyBorder="1" applyAlignment="1" applyProtection="1">
      <alignment vertical="center"/>
    </xf>
    <xf numFmtId="41" fontId="21" fillId="0" borderId="49" xfId="33" applyNumberFormat="1" applyFont="1" applyFill="1" applyBorder="1" applyAlignment="1" applyProtection="1">
      <alignment horizontal="right" vertical="center"/>
    </xf>
    <xf numFmtId="41" fontId="21" fillId="0" borderId="50" xfId="33" applyNumberFormat="1" applyFont="1" applyFill="1" applyBorder="1" applyAlignment="1" applyProtection="1">
      <alignment horizontal="right" vertical="center"/>
    </xf>
    <xf numFmtId="0" fontId="26" fillId="0" borderId="0" xfId="44" applyNumberFormat="1" applyAlignment="1">
      <alignment horizontal="center" vertical="center"/>
    </xf>
    <xf numFmtId="41" fontId="21" fillId="0" borderId="14" xfId="33" applyNumberFormat="1" applyFont="1" applyBorder="1" applyAlignment="1">
      <alignment horizontal="right" vertical="center"/>
    </xf>
    <xf numFmtId="41" fontId="19" fillId="0" borderId="30" xfId="33" applyNumberFormat="1" applyFont="1" applyFill="1" applyBorder="1" applyAlignment="1" applyProtection="1">
      <alignment horizontal="center" vertical="center"/>
    </xf>
    <xf numFmtId="0" fontId="25" fillId="0" borderId="0" xfId="44" applyNumberFormat="1" applyFont="1" applyBorder="1" applyAlignment="1">
      <alignment horizontal="center" vertical="center"/>
    </xf>
    <xf numFmtId="0" fontId="18" fillId="0" borderId="0" xfId="44" applyNumberFormat="1" applyFont="1" applyBorder="1" applyAlignment="1">
      <alignment horizontal="left" vertical="center"/>
    </xf>
    <xf numFmtId="41" fontId="21" fillId="0" borderId="0" xfId="33" applyNumberFormat="1" applyFont="1" applyBorder="1" applyAlignment="1">
      <alignment horizontal="right" vertical="center"/>
    </xf>
    <xf numFmtId="41" fontId="20" fillId="20" borderId="66" xfId="33" applyNumberFormat="1" applyFont="1" applyFill="1" applyBorder="1" applyAlignment="1">
      <alignment horizontal="center" vertical="center"/>
    </xf>
    <xf numFmtId="41" fontId="20" fillId="20" borderId="67" xfId="33" applyNumberFormat="1" applyFont="1" applyFill="1" applyBorder="1" applyAlignment="1">
      <alignment horizontal="center" vertical="center"/>
    </xf>
    <xf numFmtId="41" fontId="20" fillId="20" borderId="68" xfId="33" applyNumberFormat="1" applyFont="1" applyFill="1" applyBorder="1" applyAlignment="1">
      <alignment horizontal="center" vertical="center"/>
    </xf>
    <xf numFmtId="41" fontId="20" fillId="20" borderId="34" xfId="33" applyNumberFormat="1" applyFont="1" applyFill="1" applyBorder="1" applyAlignment="1">
      <alignment horizontal="center" vertical="center"/>
    </xf>
    <xf numFmtId="41" fontId="20" fillId="20" borderId="69" xfId="33" applyNumberFormat="1" applyFont="1" applyFill="1" applyBorder="1" applyAlignment="1">
      <alignment horizontal="center" vertical="center"/>
    </xf>
    <xf numFmtId="41" fontId="20" fillId="20" borderId="12" xfId="33" applyNumberFormat="1" applyFont="1" applyFill="1" applyBorder="1" applyAlignment="1">
      <alignment horizontal="center" vertical="center"/>
    </xf>
    <xf numFmtId="41" fontId="20" fillId="20" borderId="59" xfId="33" applyNumberFormat="1" applyFont="1" applyFill="1" applyBorder="1" applyAlignment="1">
      <alignment horizontal="center" vertical="center"/>
    </xf>
    <xf numFmtId="178" fontId="20" fillId="20" borderId="12" xfId="33" applyNumberFormat="1" applyFont="1" applyFill="1" applyBorder="1" applyAlignment="1">
      <alignment horizontal="center" vertical="center" wrapText="1"/>
    </xf>
    <xf numFmtId="178" fontId="20" fillId="20" borderId="59" xfId="33" applyNumberFormat="1" applyFont="1" applyFill="1" applyBorder="1" applyAlignment="1">
      <alignment horizontal="center" vertical="center" wrapText="1"/>
    </xf>
    <xf numFmtId="41" fontId="20" fillId="20" borderId="12" xfId="33" applyNumberFormat="1" applyFont="1" applyFill="1" applyBorder="1" applyAlignment="1">
      <alignment horizontal="center" vertical="center" wrapText="1"/>
    </xf>
    <xf numFmtId="41" fontId="20" fillId="20" borderId="59" xfId="33" applyNumberFormat="1" applyFont="1" applyFill="1" applyBorder="1" applyAlignment="1">
      <alignment horizontal="center" vertical="center" wrapText="1"/>
    </xf>
    <xf numFmtId="41" fontId="20" fillId="20" borderId="13" xfId="33" applyNumberFormat="1" applyFont="1" applyFill="1" applyBorder="1" applyAlignment="1">
      <alignment horizontal="center" vertical="center" wrapText="1"/>
    </xf>
    <xf numFmtId="41" fontId="20" fillId="20" borderId="60" xfId="33" applyNumberFormat="1" applyFont="1" applyFill="1" applyBorder="1" applyAlignment="1">
      <alignment horizontal="center" vertical="center" wrapText="1"/>
    </xf>
    <xf numFmtId="41" fontId="20" fillId="0" borderId="61" xfId="33" applyNumberFormat="1" applyFont="1" applyFill="1" applyBorder="1" applyAlignment="1">
      <alignment horizontal="center" vertical="center"/>
    </xf>
    <xf numFmtId="41" fontId="20" fillId="0" borderId="62" xfId="33" applyNumberFormat="1" applyFont="1" applyFill="1" applyBorder="1" applyAlignment="1">
      <alignment horizontal="center" vertical="center"/>
    </xf>
    <xf numFmtId="41" fontId="20" fillId="0" borderId="63" xfId="33" applyNumberFormat="1" applyFont="1" applyFill="1" applyBorder="1" applyAlignment="1">
      <alignment horizontal="center" vertical="center"/>
    </xf>
    <xf numFmtId="41" fontId="20" fillId="0" borderId="64" xfId="33" applyNumberFormat="1" applyFont="1" applyFill="1" applyBorder="1" applyAlignment="1">
      <alignment horizontal="center" vertical="center"/>
    </xf>
    <xf numFmtId="178" fontId="22" fillId="0" borderId="62" xfId="33" applyNumberFormat="1" applyFont="1" applyFill="1" applyBorder="1" applyAlignment="1">
      <alignment horizontal="right" vertical="center"/>
    </xf>
    <xf numFmtId="178" fontId="22" fillId="0" borderId="64" xfId="33" applyNumberFormat="1" applyFont="1" applyFill="1" applyBorder="1" applyAlignment="1">
      <alignment horizontal="right" vertical="center"/>
    </xf>
    <xf numFmtId="41" fontId="22" fillId="0" borderId="62" xfId="33" applyNumberFormat="1" applyFont="1" applyFill="1" applyBorder="1" applyAlignment="1">
      <alignment horizontal="right" vertical="center"/>
    </xf>
    <xf numFmtId="41" fontId="22" fillId="0" borderId="64" xfId="33" applyNumberFormat="1" applyFont="1" applyFill="1" applyBorder="1" applyAlignment="1">
      <alignment horizontal="right" vertical="center"/>
    </xf>
    <xf numFmtId="176" fontId="22" fillId="0" borderId="65" xfId="33" applyNumberFormat="1" applyFont="1" applyFill="1" applyBorder="1" applyAlignment="1" applyProtection="1">
      <alignment vertical="center"/>
    </xf>
    <xf numFmtId="49" fontId="19" fillId="0" borderId="24" xfId="33" applyNumberFormat="1" applyFont="1" applyBorder="1" applyAlignment="1">
      <alignment horizontal="center" vertical="center" wrapText="1"/>
    </xf>
    <xf numFmtId="49" fontId="19" fillId="0" borderId="14" xfId="33" applyNumberFormat="1" applyFont="1" applyBorder="1" applyAlignment="1">
      <alignment horizontal="center" vertical="center" wrapText="1"/>
    </xf>
    <xf numFmtId="49" fontId="19" fillId="0" borderId="58" xfId="33" applyNumberFormat="1" applyFont="1" applyFill="1" applyBorder="1" applyAlignment="1" applyProtection="1">
      <alignment horizontal="center" vertical="center" wrapText="1"/>
    </xf>
    <xf numFmtId="41" fontId="19" fillId="0" borderId="24" xfId="33" applyNumberFormat="1" applyFont="1" applyBorder="1" applyAlignment="1">
      <alignment horizontal="center" vertical="center" wrapText="1"/>
    </xf>
    <xf numFmtId="41" fontId="19" fillId="0" borderId="14" xfId="33" applyNumberFormat="1" applyFont="1" applyBorder="1" applyAlignment="1">
      <alignment horizontal="center" vertical="center"/>
    </xf>
    <xf numFmtId="41" fontId="21" fillId="0" borderId="24" xfId="33" applyNumberFormat="1" applyFont="1" applyBorder="1" applyAlignment="1">
      <alignment horizontal="right" vertical="center"/>
    </xf>
    <xf numFmtId="41" fontId="21" fillId="0" borderId="14" xfId="33" applyNumberFormat="1" applyFont="1" applyBorder="1" applyAlignment="1">
      <alignment horizontal="right" vertical="center"/>
    </xf>
    <xf numFmtId="41" fontId="21" fillId="0" borderId="24" xfId="33" applyNumberFormat="1" applyFont="1" applyFill="1" applyBorder="1" applyAlignment="1">
      <alignment horizontal="right" vertical="center"/>
    </xf>
    <xf numFmtId="41" fontId="21" fillId="0" borderId="14" xfId="33" applyNumberFormat="1" applyFont="1" applyFill="1" applyBorder="1" applyAlignment="1">
      <alignment horizontal="right" vertical="center"/>
    </xf>
    <xf numFmtId="41" fontId="21" fillId="0" borderId="19" xfId="33" applyNumberFormat="1" applyFont="1" applyFill="1" applyBorder="1" applyAlignment="1" applyProtection="1">
      <alignment vertical="center"/>
    </xf>
    <xf numFmtId="41" fontId="21" fillId="0" borderId="15" xfId="33" applyNumberFormat="1" applyFont="1" applyFill="1" applyBorder="1" applyAlignment="1" applyProtection="1">
      <alignment vertical="center"/>
    </xf>
    <xf numFmtId="41" fontId="19" fillId="0" borderId="53" xfId="33" applyNumberFormat="1" applyFont="1" applyFill="1" applyBorder="1" applyAlignment="1" applyProtection="1">
      <alignment horizontal="center" vertical="center" wrapText="1"/>
    </xf>
    <xf numFmtId="41" fontId="19" fillId="0" borderId="51" xfId="33" applyNumberFormat="1" applyFont="1" applyFill="1" applyBorder="1" applyAlignment="1" applyProtection="1">
      <alignment horizontal="center" vertical="center" wrapText="1"/>
    </xf>
    <xf numFmtId="41" fontId="21" fillId="0" borderId="53" xfId="32" applyNumberFormat="1" applyFont="1" applyBorder="1" applyAlignment="1">
      <alignment vertical="center"/>
    </xf>
    <xf numFmtId="41" fontId="21" fillId="0" borderId="51" xfId="32" applyNumberFormat="1" applyFont="1" applyBorder="1" applyAlignment="1">
      <alignment vertical="center"/>
    </xf>
    <xf numFmtId="41" fontId="21" fillId="0" borderId="53" xfId="33" applyNumberFormat="1" applyFont="1" applyFill="1" applyBorder="1" applyAlignment="1" applyProtection="1">
      <alignment horizontal="center" vertical="center"/>
    </xf>
    <xf numFmtId="41" fontId="21" fillId="0" borderId="51" xfId="33" applyNumberFormat="1" applyFont="1" applyFill="1" applyBorder="1" applyAlignment="1" applyProtection="1">
      <alignment horizontal="center" vertical="center"/>
    </xf>
    <xf numFmtId="49" fontId="24" fillId="0" borderId="47" xfId="33" applyNumberFormat="1" applyFont="1" applyFill="1" applyBorder="1" applyAlignment="1" applyProtection="1">
      <alignment horizontal="center" vertical="center" wrapText="1"/>
    </xf>
    <xf numFmtId="49" fontId="24" fillId="0" borderId="24" xfId="33" applyNumberFormat="1" applyFont="1" applyFill="1" applyBorder="1" applyAlignment="1" applyProtection="1">
      <alignment horizontal="center" vertical="center" wrapText="1"/>
    </xf>
    <xf numFmtId="49" fontId="24" fillId="0" borderId="14" xfId="33" applyNumberFormat="1" applyFont="1" applyFill="1" applyBorder="1" applyAlignment="1" applyProtection="1">
      <alignment horizontal="center" vertical="center" wrapText="1"/>
    </xf>
    <xf numFmtId="41" fontId="24" fillId="0" borderId="24" xfId="33" applyNumberFormat="1" applyFont="1" applyFill="1" applyBorder="1" applyAlignment="1" applyProtection="1">
      <alignment horizontal="center" vertical="center" wrapText="1"/>
    </xf>
    <xf numFmtId="41" fontId="24" fillId="0" borderId="14" xfId="33" applyNumberFormat="1" applyFont="1" applyFill="1" applyBorder="1" applyAlignment="1" applyProtection="1">
      <alignment horizontal="center" vertical="center" wrapText="1"/>
    </xf>
    <xf numFmtId="41" fontId="21" fillId="0" borderId="24" xfId="32" applyNumberFormat="1" applyFont="1" applyBorder="1" applyAlignment="1">
      <alignment horizontal="center" vertical="center"/>
    </xf>
    <xf numFmtId="41" fontId="21" fillId="0" borderId="14" xfId="32" applyNumberFormat="1" applyFont="1" applyBorder="1" applyAlignment="1">
      <alignment horizontal="center" vertical="center"/>
    </xf>
    <xf numFmtId="49" fontId="19" fillId="0" borderId="46" xfId="33" applyNumberFormat="1" applyFont="1" applyBorder="1" applyAlignment="1">
      <alignment horizontal="center" vertical="center" wrapText="1"/>
    </xf>
    <xf numFmtId="49" fontId="19" fillId="0" borderId="33" xfId="33" applyNumberFormat="1" applyFont="1" applyBorder="1" applyAlignment="1">
      <alignment horizontal="center" vertical="center" wrapText="1"/>
    </xf>
    <xf numFmtId="41" fontId="19" fillId="0" borderId="21" xfId="33" applyNumberFormat="1" applyFont="1" applyFill="1" applyBorder="1" applyAlignment="1" applyProtection="1">
      <alignment horizontal="center" vertical="center" wrapText="1"/>
    </xf>
    <xf numFmtId="41" fontId="19" fillId="0" borderId="40" xfId="33" applyNumberFormat="1" applyFont="1" applyFill="1" applyBorder="1" applyAlignment="1" applyProtection="1">
      <alignment horizontal="center" vertical="center" wrapText="1"/>
    </xf>
    <xf numFmtId="49" fontId="19" fillId="0" borderId="54" xfId="33" applyNumberFormat="1" applyFont="1" applyFill="1" applyBorder="1" applyAlignment="1" applyProtection="1">
      <alignment horizontal="center" vertical="center" wrapText="1"/>
    </xf>
    <xf numFmtId="41" fontId="21" fillId="0" borderId="19" xfId="33" applyNumberFormat="1" applyFont="1" applyFill="1" applyBorder="1" applyAlignment="1" applyProtection="1">
      <alignment horizontal="center" vertical="center"/>
    </xf>
    <xf numFmtId="41" fontId="21" fillId="0" borderId="55" xfId="33" applyNumberFormat="1" applyFont="1" applyFill="1" applyBorder="1" applyAlignment="1" applyProtection="1">
      <alignment horizontal="center" vertical="center"/>
    </xf>
    <xf numFmtId="0" fontId="19" fillId="0" borderId="46" xfId="33" applyNumberFormat="1" applyFont="1" applyBorder="1" applyAlignment="1">
      <alignment horizontal="center" vertical="center" wrapText="1"/>
    </xf>
    <xf numFmtId="0" fontId="19" fillId="0" borderId="42" xfId="33" applyNumberFormat="1" applyFont="1" applyBorder="1" applyAlignment="1">
      <alignment horizontal="center" vertical="center" wrapText="1"/>
    </xf>
    <xf numFmtId="49" fontId="19" fillId="0" borderId="34" xfId="33" applyNumberFormat="1" applyFont="1" applyBorder="1" applyAlignment="1">
      <alignment horizontal="center" vertical="center" wrapText="1"/>
    </xf>
    <xf numFmtId="41" fontId="19" fillId="0" borderId="21" xfId="33" applyNumberFormat="1" applyFont="1" applyFill="1" applyBorder="1" applyAlignment="1" applyProtection="1">
      <alignment horizontal="center" vertical="center"/>
    </xf>
    <xf numFmtId="41" fontId="19" fillId="0" borderId="40" xfId="33" applyNumberFormat="1" applyFont="1" applyFill="1" applyBorder="1" applyAlignment="1" applyProtection="1">
      <alignment horizontal="center" vertical="center"/>
    </xf>
    <xf numFmtId="41" fontId="24" fillId="0" borderId="24" xfId="33" applyNumberFormat="1" applyFont="1" applyBorder="1" applyAlignment="1">
      <alignment horizontal="center" vertical="center" wrapText="1"/>
    </xf>
    <xf numFmtId="41" fontId="24" fillId="0" borderId="14" xfId="33" applyNumberFormat="1" applyFont="1" applyBorder="1" applyAlignment="1">
      <alignment horizontal="center" vertical="center" wrapText="1"/>
    </xf>
    <xf numFmtId="49" fontId="19" fillId="0" borderId="56" xfId="33" applyNumberFormat="1" applyFont="1" applyFill="1" applyBorder="1" applyAlignment="1" applyProtection="1">
      <alignment horizontal="center" vertical="center" wrapText="1"/>
    </xf>
    <xf numFmtId="41" fontId="21" fillId="0" borderId="24" xfId="33" applyNumberFormat="1" applyFont="1" applyFill="1" applyBorder="1" applyAlignment="1" applyProtection="1">
      <alignment horizontal="center" vertical="center"/>
    </xf>
    <xf numFmtId="41" fontId="21" fillId="0" borderId="14" xfId="33" applyNumberFormat="1" applyFont="1" applyFill="1" applyBorder="1" applyAlignment="1" applyProtection="1">
      <alignment horizontal="center" vertical="center"/>
    </xf>
    <xf numFmtId="41" fontId="21" fillId="0" borderId="15" xfId="33" applyNumberFormat="1" applyFont="1" applyFill="1" applyBorder="1" applyAlignment="1" applyProtection="1">
      <alignment horizontal="center" vertical="center"/>
    </xf>
    <xf numFmtId="49" fontId="19" fillId="0" borderId="57" xfId="33" applyNumberFormat="1" applyFont="1" applyFill="1" applyBorder="1" applyAlignment="1" applyProtection="1">
      <alignment horizontal="center" vertical="center" wrapText="1"/>
    </xf>
    <xf numFmtId="49" fontId="19" fillId="0" borderId="52" xfId="33" applyNumberFormat="1" applyFont="1" applyFill="1" applyBorder="1" applyAlignment="1" applyProtection="1">
      <alignment horizontal="center" vertical="center" wrapText="1"/>
    </xf>
    <xf numFmtId="49" fontId="19" fillId="0" borderId="33" xfId="33" applyNumberFormat="1" applyFont="1" applyFill="1" applyBorder="1" applyAlignment="1" applyProtection="1">
      <alignment horizontal="center" vertical="center" wrapText="1"/>
    </xf>
    <xf numFmtId="49" fontId="19" fillId="0" borderId="21" xfId="33" applyNumberFormat="1" applyFont="1" applyFill="1" applyBorder="1" applyAlignment="1" applyProtection="1">
      <alignment horizontal="center" vertical="center"/>
    </xf>
    <xf numFmtId="49" fontId="19" fillId="0" borderId="40" xfId="33" applyNumberFormat="1" applyFont="1" applyFill="1" applyBorder="1" applyAlignment="1" applyProtection="1">
      <alignment horizontal="center" vertical="center"/>
    </xf>
    <xf numFmtId="49" fontId="19" fillId="0" borderId="46" xfId="33" applyNumberFormat="1" applyFont="1" applyFill="1" applyBorder="1" applyAlignment="1" applyProtection="1">
      <alignment horizontal="center" vertical="center" wrapText="1"/>
    </xf>
    <xf numFmtId="0" fontId="19" fillId="0" borderId="21" xfId="44" applyNumberFormat="1" applyFont="1" applyFill="1" applyBorder="1" applyAlignment="1" applyProtection="1">
      <alignment horizontal="center" vertical="center"/>
    </xf>
    <xf numFmtId="0" fontId="19" fillId="0" borderId="40" xfId="44" applyNumberFormat="1" applyFont="1" applyFill="1" applyBorder="1" applyAlignment="1" applyProtection="1">
      <alignment horizontal="center" vertical="center"/>
    </xf>
    <xf numFmtId="49" fontId="19" fillId="0" borderId="53" xfId="33" applyNumberFormat="1" applyFont="1" applyBorder="1" applyAlignment="1">
      <alignment horizontal="center" vertical="center" wrapText="1"/>
    </xf>
    <xf numFmtId="49" fontId="19" fillId="0" borderId="47" xfId="33" applyNumberFormat="1" applyFont="1" applyFill="1" applyBorder="1" applyAlignment="1" applyProtection="1">
      <alignment horizontal="center" vertical="center" wrapText="1"/>
    </xf>
    <xf numFmtId="49" fontId="19" fillId="0" borderId="24" xfId="33" applyNumberFormat="1" applyFont="1" applyFill="1" applyBorder="1" applyAlignment="1" applyProtection="1">
      <alignment horizontal="center" vertical="center" wrapText="1"/>
    </xf>
    <xf numFmtId="49" fontId="19" fillId="0" borderId="14" xfId="33" applyNumberFormat="1" applyFont="1" applyFill="1" applyBorder="1" applyAlignment="1" applyProtection="1">
      <alignment horizontal="center" vertical="center" wrapText="1"/>
    </xf>
  </cellXfs>
  <cellStyles count="45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쉼표 [0]" xfId="32" builtinId="6"/>
    <cellStyle name="쉼표 [0] 2" xfId="33"/>
    <cellStyle name="연결된 셀" xfId="34"/>
    <cellStyle name="요약" xfId="35"/>
    <cellStyle name="입력" xfId="36"/>
    <cellStyle name="제목" xfId="37"/>
    <cellStyle name="제목 1" xfId="38"/>
    <cellStyle name="제목 2" xfId="39"/>
    <cellStyle name="제목 3" xfId="40"/>
    <cellStyle name="제목 4" xfId="41"/>
    <cellStyle name="좋음" xfId="42"/>
    <cellStyle name="출력" xfId="43"/>
    <cellStyle name="표준" xfId="0" builtinId="0"/>
    <cellStyle name="표준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view="pageBreakPreview" zoomScaleSheetLayoutView="100" workbookViewId="0">
      <selection activeCell="O11" sqref="O11"/>
    </sheetView>
  </sheetViews>
  <sheetFormatPr defaultRowHeight="13.5" x14ac:dyDescent="0.15"/>
  <cols>
    <col min="1" max="1" width="3.77734375" style="1" customWidth="1"/>
    <col min="2" max="2" width="4.77734375" style="1" customWidth="1"/>
    <col min="3" max="3" width="8.77734375" style="1" customWidth="1"/>
    <col min="4" max="6" width="10.77734375" style="1" customWidth="1"/>
    <col min="7" max="7" width="5.77734375" style="1" customWidth="1"/>
    <col min="8" max="8" width="3.77734375" style="1" customWidth="1"/>
    <col min="9" max="9" width="3.5546875" style="1" customWidth="1"/>
    <col min="10" max="10" width="11.77734375" style="1" customWidth="1"/>
    <col min="11" max="12" width="12.44140625" style="1" bestFit="1" customWidth="1"/>
    <col min="13" max="13" width="11.77734375" style="1" customWidth="1"/>
    <col min="14" max="14" width="4.77734375" style="1" customWidth="1"/>
    <col min="15" max="15" width="8.88671875" style="1" customWidth="1"/>
    <col min="16" max="16384" width="8.88671875" style="1"/>
  </cols>
  <sheetData>
    <row r="1" spans="1:15" ht="20.100000000000001" customHeight="1" x14ac:dyDescent="0.15">
      <c r="A1" s="86" t="s">
        <v>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20.100000000000001" customHeight="1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5" ht="20.100000000000001" customHeight="1" x14ac:dyDescent="0.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5" ht="20.100000000000001" customHeight="1" x14ac:dyDescent="0.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5" ht="20.100000000000001" customHeight="1" x14ac:dyDescent="0.15">
      <c r="A5" s="87" t="s">
        <v>12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8" t="s">
        <v>3</v>
      </c>
      <c r="M5" s="88"/>
      <c r="N5" s="88"/>
    </row>
    <row r="6" spans="1:15" ht="20.100000000000001" customHeight="1" x14ac:dyDescent="0.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  <c r="M6" s="88"/>
      <c r="N6" s="88"/>
    </row>
    <row r="7" spans="1:15" ht="20.100000000000001" customHeight="1" x14ac:dyDescent="0.15">
      <c r="A7" s="89" t="s">
        <v>5</v>
      </c>
      <c r="B7" s="90"/>
      <c r="C7" s="90"/>
      <c r="D7" s="90"/>
      <c r="E7" s="90"/>
      <c r="F7" s="90"/>
      <c r="G7" s="91"/>
      <c r="H7" s="89" t="s">
        <v>8</v>
      </c>
      <c r="I7" s="90"/>
      <c r="J7" s="90"/>
      <c r="K7" s="90"/>
      <c r="L7" s="90"/>
      <c r="M7" s="90"/>
      <c r="N7" s="91"/>
    </row>
    <row r="8" spans="1:15" ht="20.100000000000001" customHeight="1" x14ac:dyDescent="0.15">
      <c r="A8" s="92" t="s">
        <v>50</v>
      </c>
      <c r="B8" s="94" t="s">
        <v>46</v>
      </c>
      <c r="C8" s="94" t="s">
        <v>36</v>
      </c>
      <c r="D8" s="96" t="s">
        <v>1</v>
      </c>
      <c r="E8" s="96" t="s">
        <v>2</v>
      </c>
      <c r="F8" s="98" t="s">
        <v>44</v>
      </c>
      <c r="G8" s="100" t="s">
        <v>19</v>
      </c>
      <c r="H8" s="92" t="s">
        <v>50</v>
      </c>
      <c r="I8" s="94" t="s">
        <v>46</v>
      </c>
      <c r="J8" s="94" t="s">
        <v>36</v>
      </c>
      <c r="K8" s="96" t="s">
        <v>1</v>
      </c>
      <c r="L8" s="96" t="s">
        <v>2</v>
      </c>
      <c r="M8" s="98" t="s">
        <v>44</v>
      </c>
      <c r="N8" s="100" t="s">
        <v>19</v>
      </c>
      <c r="O8" s="2"/>
    </row>
    <row r="9" spans="1:15" ht="20.100000000000001" customHeight="1" x14ac:dyDescent="0.15">
      <c r="A9" s="93"/>
      <c r="B9" s="95"/>
      <c r="C9" s="95"/>
      <c r="D9" s="97"/>
      <c r="E9" s="97"/>
      <c r="F9" s="99"/>
      <c r="G9" s="101"/>
      <c r="H9" s="93"/>
      <c r="I9" s="95"/>
      <c r="J9" s="95"/>
      <c r="K9" s="97"/>
      <c r="L9" s="97"/>
      <c r="M9" s="99"/>
      <c r="N9" s="101"/>
      <c r="O9" s="2"/>
    </row>
    <row r="10" spans="1:15" ht="24.95" customHeight="1" x14ac:dyDescent="0.15">
      <c r="A10" s="102" t="s">
        <v>32</v>
      </c>
      <c r="B10" s="103"/>
      <c r="C10" s="103"/>
      <c r="D10" s="106">
        <f>D12+D21+D23+D25+D28</f>
        <v>206842129</v>
      </c>
      <c r="E10" s="106">
        <f>E12+E21+E23+E25+E28</f>
        <v>206882129</v>
      </c>
      <c r="F10" s="108">
        <f>E10-D10</f>
        <v>40000</v>
      </c>
      <c r="G10" s="110">
        <f>(E10/D10)*100</f>
        <v>100.01933842017262</v>
      </c>
      <c r="H10" s="102" t="s">
        <v>32</v>
      </c>
      <c r="I10" s="103"/>
      <c r="J10" s="103"/>
      <c r="K10" s="108">
        <f>K12+K19+K35+K37</f>
        <v>206842129</v>
      </c>
      <c r="L10" s="108">
        <f>L12+L19+L35+L37</f>
        <v>206882129</v>
      </c>
      <c r="M10" s="108">
        <f>L10-K10</f>
        <v>40000</v>
      </c>
      <c r="N10" s="110">
        <f>(L10/K10)*100</f>
        <v>100.01933842017262</v>
      </c>
      <c r="O10" s="2"/>
    </row>
    <row r="11" spans="1:15" ht="24.95" customHeight="1" x14ac:dyDescent="0.15">
      <c r="A11" s="104"/>
      <c r="B11" s="105"/>
      <c r="C11" s="105"/>
      <c r="D11" s="107"/>
      <c r="E11" s="107"/>
      <c r="F11" s="109"/>
      <c r="G11" s="110"/>
      <c r="H11" s="104"/>
      <c r="I11" s="105"/>
      <c r="J11" s="105"/>
      <c r="K11" s="109"/>
      <c r="L11" s="109"/>
      <c r="M11" s="109"/>
      <c r="N11" s="110"/>
    </row>
    <row r="12" spans="1:15" ht="22.5" customHeight="1" x14ac:dyDescent="0.15">
      <c r="A12" s="153" t="s">
        <v>0</v>
      </c>
      <c r="B12" s="85" t="s">
        <v>45</v>
      </c>
      <c r="C12" s="85"/>
      <c r="D12" s="3">
        <f>D13+D16</f>
        <v>196627000</v>
      </c>
      <c r="E12" s="3">
        <f>E13+E16</f>
        <v>181021000</v>
      </c>
      <c r="F12" s="3">
        <f>E12-D12</f>
        <v>-15606000</v>
      </c>
      <c r="G12" s="69">
        <f>(E12/D12)*100</f>
        <v>92.063144939403031</v>
      </c>
      <c r="H12" s="149" t="s">
        <v>53</v>
      </c>
      <c r="I12" s="85" t="s">
        <v>45</v>
      </c>
      <c r="J12" s="85"/>
      <c r="K12" s="3">
        <f>K13</f>
        <v>132964780</v>
      </c>
      <c r="L12" s="3">
        <f>L13</f>
        <v>133004780</v>
      </c>
      <c r="M12" s="3">
        <f t="shared" ref="M12:M38" si="0">L12-K12</f>
        <v>40000</v>
      </c>
      <c r="N12" s="61">
        <f>(L12/K12)*100</f>
        <v>100.03008315435109</v>
      </c>
    </row>
    <row r="13" spans="1:15" ht="22.5" customHeight="1" x14ac:dyDescent="0.15">
      <c r="A13" s="154"/>
      <c r="B13" s="111" t="s">
        <v>58</v>
      </c>
      <c r="C13" s="4" t="s">
        <v>42</v>
      </c>
      <c r="D13" s="5">
        <f>SUM(D14:D15)</f>
        <v>181021000</v>
      </c>
      <c r="E13" s="5">
        <f>SUM(E14:E15)</f>
        <v>181021000</v>
      </c>
      <c r="F13" s="5">
        <f>E13-D13</f>
        <v>0</v>
      </c>
      <c r="G13" s="59">
        <f>(E13/D13)*100</f>
        <v>100</v>
      </c>
      <c r="H13" s="149"/>
      <c r="I13" s="113" t="s">
        <v>20</v>
      </c>
      <c r="J13" s="6" t="s">
        <v>42</v>
      </c>
      <c r="K13" s="7">
        <f>K14+K15+K16+K17+K18</f>
        <v>132964780</v>
      </c>
      <c r="L13" s="7">
        <f>L14+L15+L16+L17+L18</f>
        <v>133004780</v>
      </c>
      <c r="M13" s="8">
        <f t="shared" si="0"/>
        <v>40000</v>
      </c>
      <c r="N13" s="62">
        <f>(L13/K13)*100</f>
        <v>100.03008315435109</v>
      </c>
    </row>
    <row r="14" spans="1:15" ht="22.5" customHeight="1" x14ac:dyDescent="0.15">
      <c r="A14" s="154"/>
      <c r="B14" s="111"/>
      <c r="C14" s="114" t="s">
        <v>56</v>
      </c>
      <c r="D14" s="116">
        <v>181021000</v>
      </c>
      <c r="E14" s="116">
        <v>181021000</v>
      </c>
      <c r="F14" s="118">
        <f>E14-D14</f>
        <v>0</v>
      </c>
      <c r="G14" s="120">
        <f>(E14/D14)*100</f>
        <v>100</v>
      </c>
      <c r="H14" s="149"/>
      <c r="I14" s="113"/>
      <c r="J14" s="40" t="s">
        <v>37</v>
      </c>
      <c r="K14" s="41">
        <v>113135480</v>
      </c>
      <c r="L14" s="41">
        <v>113135480</v>
      </c>
      <c r="M14" s="42">
        <f t="shared" si="0"/>
        <v>0</v>
      </c>
      <c r="N14" s="63">
        <f>(L14/K14)*100</f>
        <v>100</v>
      </c>
    </row>
    <row r="15" spans="1:15" ht="22.5" customHeight="1" x14ac:dyDescent="0.15">
      <c r="A15" s="154"/>
      <c r="B15" s="112"/>
      <c r="C15" s="115"/>
      <c r="D15" s="117"/>
      <c r="E15" s="117"/>
      <c r="F15" s="119"/>
      <c r="G15" s="121"/>
      <c r="H15" s="149"/>
      <c r="I15" s="113"/>
      <c r="J15" s="43" t="s">
        <v>57</v>
      </c>
      <c r="K15" s="44">
        <v>8752490</v>
      </c>
      <c r="L15" s="44">
        <v>8752490</v>
      </c>
      <c r="M15" s="45">
        <f t="shared" si="0"/>
        <v>0</v>
      </c>
      <c r="N15" s="64">
        <f>(L15/K15)*100</f>
        <v>100</v>
      </c>
    </row>
    <row r="16" spans="1:15" ht="22.5" customHeight="1" x14ac:dyDescent="0.15">
      <c r="A16" s="154"/>
      <c r="B16" s="128" t="s">
        <v>59</v>
      </c>
      <c r="C16" s="4" t="s">
        <v>42</v>
      </c>
      <c r="D16" s="5">
        <f>SUM(D17:D20)</f>
        <v>15606000</v>
      </c>
      <c r="E16" s="5">
        <f>SUM(E17:E20)</f>
        <v>0</v>
      </c>
      <c r="F16" s="5">
        <f>E16-D16</f>
        <v>-15606000</v>
      </c>
      <c r="G16" s="17">
        <f>(E16/D16)*100</f>
        <v>0</v>
      </c>
      <c r="H16" s="149"/>
      <c r="I16" s="113"/>
      <c r="J16" s="43" t="s">
        <v>16</v>
      </c>
      <c r="K16" s="44">
        <v>9276810</v>
      </c>
      <c r="L16" s="44">
        <v>9276810</v>
      </c>
      <c r="M16" s="45">
        <f t="shared" si="0"/>
        <v>0</v>
      </c>
      <c r="N16" s="64">
        <f>(L16/K16)*100</f>
        <v>100</v>
      </c>
    </row>
    <row r="17" spans="1:14" ht="22.5" customHeight="1" x14ac:dyDescent="0.15">
      <c r="A17" s="154"/>
      <c r="B17" s="129"/>
      <c r="C17" s="122" t="s">
        <v>54</v>
      </c>
      <c r="D17" s="124">
        <v>606000</v>
      </c>
      <c r="E17" s="124">
        <v>0</v>
      </c>
      <c r="F17" s="126">
        <f>E17-D17</f>
        <v>-606000</v>
      </c>
      <c r="G17" s="140">
        <f>(E17/D17)*100</f>
        <v>0</v>
      </c>
      <c r="H17" s="149"/>
      <c r="I17" s="113"/>
      <c r="J17" s="46" t="s">
        <v>26</v>
      </c>
      <c r="K17" s="47">
        <v>0</v>
      </c>
      <c r="L17" s="47">
        <v>640000</v>
      </c>
      <c r="M17" s="45">
        <f t="shared" si="0"/>
        <v>640000</v>
      </c>
      <c r="N17" s="65">
        <v>0</v>
      </c>
    </row>
    <row r="18" spans="1:14" ht="22.5" customHeight="1" x14ac:dyDescent="0.15">
      <c r="A18" s="154"/>
      <c r="B18" s="129"/>
      <c r="C18" s="123"/>
      <c r="D18" s="125"/>
      <c r="E18" s="125"/>
      <c r="F18" s="127"/>
      <c r="G18" s="141"/>
      <c r="H18" s="149"/>
      <c r="I18" s="113"/>
      <c r="J18" s="12" t="s">
        <v>33</v>
      </c>
      <c r="K18" s="13">
        <v>1800000</v>
      </c>
      <c r="L18" s="13">
        <v>1200000</v>
      </c>
      <c r="M18" s="14">
        <f t="shared" si="0"/>
        <v>-600000</v>
      </c>
      <c r="N18" s="35">
        <f t="shared" ref="N18:N34" si="1">(L18/K18)*100</f>
        <v>66.666666666666657</v>
      </c>
    </row>
    <row r="19" spans="1:14" ht="22.5" customHeight="1" x14ac:dyDescent="0.15">
      <c r="A19" s="154"/>
      <c r="B19" s="129"/>
      <c r="C19" s="131" t="s">
        <v>51</v>
      </c>
      <c r="D19" s="133">
        <v>15000000</v>
      </c>
      <c r="E19" s="133">
        <v>0</v>
      </c>
      <c r="F19" s="150">
        <f>E19-D19</f>
        <v>-15000000</v>
      </c>
      <c r="G19" s="140">
        <v>0</v>
      </c>
      <c r="H19" s="158" t="s">
        <v>55</v>
      </c>
      <c r="I19" s="159" t="s">
        <v>45</v>
      </c>
      <c r="J19" s="160"/>
      <c r="K19" s="16">
        <f>K20+K25</f>
        <v>72600220</v>
      </c>
      <c r="L19" s="16">
        <f>L20+L25</f>
        <v>72100220</v>
      </c>
      <c r="M19" s="18">
        <f t="shared" si="0"/>
        <v>-500000</v>
      </c>
      <c r="N19" s="32">
        <f t="shared" si="1"/>
        <v>99.311296852819453</v>
      </c>
    </row>
    <row r="20" spans="1:14" ht="22.5" customHeight="1" x14ac:dyDescent="0.15">
      <c r="A20" s="155"/>
      <c r="B20" s="130"/>
      <c r="C20" s="132"/>
      <c r="D20" s="134"/>
      <c r="E20" s="134"/>
      <c r="F20" s="151"/>
      <c r="G20" s="152"/>
      <c r="H20" s="154"/>
      <c r="I20" s="161" t="s">
        <v>14</v>
      </c>
      <c r="J20" s="4" t="s">
        <v>42</v>
      </c>
      <c r="K20" s="8">
        <f>SUM(K21:K24)</f>
        <v>18438000</v>
      </c>
      <c r="L20" s="8">
        <f>SUM(L21:L24)</f>
        <v>18438000</v>
      </c>
      <c r="M20" s="8">
        <f t="shared" si="0"/>
        <v>0</v>
      </c>
      <c r="N20" s="62">
        <f t="shared" si="1"/>
        <v>100</v>
      </c>
    </row>
    <row r="21" spans="1:14" ht="22.5" customHeight="1" x14ac:dyDescent="0.15">
      <c r="A21" s="144" t="s">
        <v>27</v>
      </c>
      <c r="B21" s="132" t="s">
        <v>27</v>
      </c>
      <c r="C21" s="4" t="s">
        <v>42</v>
      </c>
      <c r="D21" s="5">
        <f>D22</f>
        <v>0</v>
      </c>
      <c r="E21" s="5">
        <f>E22</f>
        <v>15606000</v>
      </c>
      <c r="F21" s="16">
        <f t="shared" ref="F21:F29" si="2">E21-D21</f>
        <v>15606000</v>
      </c>
      <c r="G21" s="17">
        <v>0</v>
      </c>
      <c r="H21" s="154"/>
      <c r="I21" s="111"/>
      <c r="J21" s="70" t="s">
        <v>15</v>
      </c>
      <c r="K21" s="21">
        <v>16250000</v>
      </c>
      <c r="L21" s="21">
        <v>16250000</v>
      </c>
      <c r="M21" s="72">
        <f t="shared" si="0"/>
        <v>0</v>
      </c>
      <c r="N21" s="66">
        <f t="shared" si="1"/>
        <v>100</v>
      </c>
    </row>
    <row r="22" spans="1:14" ht="22.5" customHeight="1" x14ac:dyDescent="0.15">
      <c r="A22" s="144" t="s">
        <v>48</v>
      </c>
      <c r="B22" s="132"/>
      <c r="C22" s="19" t="s">
        <v>7</v>
      </c>
      <c r="D22" s="60">
        <v>0</v>
      </c>
      <c r="E22" s="60">
        <v>15606000</v>
      </c>
      <c r="F22" s="55">
        <f t="shared" si="2"/>
        <v>15606000</v>
      </c>
      <c r="G22" s="17">
        <v>0</v>
      </c>
      <c r="H22" s="154"/>
      <c r="I22" s="111"/>
      <c r="J22" s="23" t="s">
        <v>49</v>
      </c>
      <c r="K22" s="10">
        <v>1588000</v>
      </c>
      <c r="L22" s="10">
        <v>1588000</v>
      </c>
      <c r="M22" s="11">
        <f t="shared" si="0"/>
        <v>0</v>
      </c>
      <c r="N22" s="67">
        <f t="shared" si="1"/>
        <v>100</v>
      </c>
    </row>
    <row r="23" spans="1:14" ht="22.5" customHeight="1" x14ac:dyDescent="0.15">
      <c r="A23" s="144" t="s">
        <v>13</v>
      </c>
      <c r="B23" s="132" t="s">
        <v>48</v>
      </c>
      <c r="C23" s="4" t="s">
        <v>42</v>
      </c>
      <c r="D23" s="5">
        <f>D24</f>
        <v>9500000</v>
      </c>
      <c r="E23" s="5">
        <f>E24</f>
        <v>9540000</v>
      </c>
      <c r="F23" s="16">
        <f t="shared" si="2"/>
        <v>40000</v>
      </c>
      <c r="G23" s="17">
        <f>E23/D23*100</f>
        <v>100.42105263157895</v>
      </c>
      <c r="H23" s="154"/>
      <c r="I23" s="111"/>
      <c r="J23" s="23" t="s">
        <v>43</v>
      </c>
      <c r="K23" s="10">
        <v>400000</v>
      </c>
      <c r="L23" s="10">
        <v>400000</v>
      </c>
      <c r="M23" s="11">
        <f t="shared" si="0"/>
        <v>0</v>
      </c>
      <c r="N23" s="67">
        <f t="shared" si="1"/>
        <v>100</v>
      </c>
    </row>
    <row r="24" spans="1:14" ht="22.5" customHeight="1" x14ac:dyDescent="0.15">
      <c r="A24" s="144" t="s">
        <v>48</v>
      </c>
      <c r="B24" s="132"/>
      <c r="C24" s="22" t="s">
        <v>4</v>
      </c>
      <c r="D24" s="60">
        <v>9500000</v>
      </c>
      <c r="E24" s="60">
        <v>9540000</v>
      </c>
      <c r="F24" s="55">
        <f t="shared" si="2"/>
        <v>40000</v>
      </c>
      <c r="G24" s="20">
        <f>(E24/D24)*100</f>
        <v>100.42105263157895</v>
      </c>
      <c r="H24" s="154"/>
      <c r="I24" s="112"/>
      <c r="J24" s="71" t="s">
        <v>21</v>
      </c>
      <c r="K24" s="13">
        <v>200000</v>
      </c>
      <c r="L24" s="13">
        <v>200000</v>
      </c>
      <c r="M24" s="73">
        <f t="shared" si="0"/>
        <v>0</v>
      </c>
      <c r="N24" s="15">
        <f t="shared" si="1"/>
        <v>100</v>
      </c>
    </row>
    <row r="25" spans="1:14" ht="22.5" customHeight="1" x14ac:dyDescent="0.15">
      <c r="A25" s="144" t="s">
        <v>24</v>
      </c>
      <c r="B25" s="145" t="s">
        <v>45</v>
      </c>
      <c r="C25" s="146"/>
      <c r="D25" s="18">
        <f>D26+D27</f>
        <v>6000</v>
      </c>
      <c r="E25" s="18">
        <f>E26+E27</f>
        <v>6000</v>
      </c>
      <c r="F25" s="18">
        <f t="shared" si="2"/>
        <v>0</v>
      </c>
      <c r="G25" s="17">
        <f>(E25/D25)*100</f>
        <v>100</v>
      </c>
      <c r="H25" s="154"/>
      <c r="I25" s="162" t="s">
        <v>55</v>
      </c>
      <c r="J25" s="4" t="s">
        <v>42</v>
      </c>
      <c r="K25" s="5">
        <f>SUM(K26:K34)</f>
        <v>54162220</v>
      </c>
      <c r="L25" s="5">
        <f>SUM(L26:L34)</f>
        <v>53662220</v>
      </c>
      <c r="M25" s="5">
        <f t="shared" si="0"/>
        <v>-500000</v>
      </c>
      <c r="N25" s="68">
        <f t="shared" si="1"/>
        <v>99.076847293187015</v>
      </c>
    </row>
    <row r="26" spans="1:14" ht="22.5" customHeight="1" x14ac:dyDescent="0.15">
      <c r="A26" s="144"/>
      <c r="B26" s="147" t="s">
        <v>41</v>
      </c>
      <c r="C26" s="58" t="s">
        <v>52</v>
      </c>
      <c r="D26" s="24">
        <v>6000</v>
      </c>
      <c r="E26" s="24">
        <v>6000</v>
      </c>
      <c r="F26" s="25">
        <f t="shared" si="2"/>
        <v>0</v>
      </c>
      <c r="G26" s="26">
        <f>(E26/D26)*100</f>
        <v>100</v>
      </c>
      <c r="H26" s="154"/>
      <c r="I26" s="163"/>
      <c r="J26" s="9" t="s">
        <v>17</v>
      </c>
      <c r="K26" s="21">
        <v>25056220</v>
      </c>
      <c r="L26" s="21">
        <v>25056220</v>
      </c>
      <c r="M26" s="72">
        <f t="shared" si="0"/>
        <v>0</v>
      </c>
      <c r="N26" s="66">
        <f t="shared" si="1"/>
        <v>100</v>
      </c>
    </row>
    <row r="27" spans="1:14" ht="22.5" customHeight="1" x14ac:dyDescent="0.15">
      <c r="A27" s="144"/>
      <c r="B27" s="148"/>
      <c r="C27" s="56" t="s">
        <v>11</v>
      </c>
      <c r="D27" s="27">
        <v>0</v>
      </c>
      <c r="E27" s="27">
        <v>0</v>
      </c>
      <c r="F27" s="28">
        <f t="shared" si="2"/>
        <v>0</v>
      </c>
      <c r="G27" s="20">
        <v>0</v>
      </c>
      <c r="H27" s="154"/>
      <c r="I27" s="163"/>
      <c r="J27" s="23" t="s">
        <v>30</v>
      </c>
      <c r="K27" s="10">
        <v>1500000</v>
      </c>
      <c r="L27" s="10">
        <v>1500000</v>
      </c>
      <c r="M27" s="11">
        <f t="shared" si="0"/>
        <v>0</v>
      </c>
      <c r="N27" s="67">
        <f t="shared" si="1"/>
        <v>100</v>
      </c>
    </row>
    <row r="28" spans="1:14" ht="22.5" customHeight="1" x14ac:dyDescent="0.15">
      <c r="A28" s="135" t="s">
        <v>6</v>
      </c>
      <c r="B28" s="137" t="s">
        <v>45</v>
      </c>
      <c r="C28" s="138"/>
      <c r="D28" s="18">
        <f>D29</f>
        <v>709129</v>
      </c>
      <c r="E28" s="18">
        <f>E29</f>
        <v>709129</v>
      </c>
      <c r="F28" s="18">
        <f t="shared" si="2"/>
        <v>0</v>
      </c>
      <c r="G28" s="17">
        <f>(E28/D28)*100</f>
        <v>100</v>
      </c>
      <c r="H28" s="154"/>
      <c r="I28" s="163"/>
      <c r="J28" s="23" t="s">
        <v>25</v>
      </c>
      <c r="K28" s="10">
        <v>1400000</v>
      </c>
      <c r="L28" s="10">
        <v>1900000</v>
      </c>
      <c r="M28" s="11">
        <f t="shared" si="0"/>
        <v>500000</v>
      </c>
      <c r="N28" s="67">
        <f t="shared" si="1"/>
        <v>135.71428571428572</v>
      </c>
    </row>
    <row r="29" spans="1:14" ht="22.5" customHeight="1" x14ac:dyDescent="0.15">
      <c r="A29" s="136"/>
      <c r="B29" s="57" t="s">
        <v>40</v>
      </c>
      <c r="C29" s="29" t="s">
        <v>31</v>
      </c>
      <c r="D29" s="30">
        <v>709129</v>
      </c>
      <c r="E29" s="30">
        <v>709129</v>
      </c>
      <c r="F29" s="55">
        <f t="shared" si="2"/>
        <v>0</v>
      </c>
      <c r="G29" s="20">
        <f>(E29/D29)*100</f>
        <v>100</v>
      </c>
      <c r="H29" s="154"/>
      <c r="I29" s="163"/>
      <c r="J29" s="31" t="s">
        <v>22</v>
      </c>
      <c r="K29" s="10">
        <v>1000000</v>
      </c>
      <c r="L29" s="10">
        <v>1000000</v>
      </c>
      <c r="M29" s="11">
        <f t="shared" si="0"/>
        <v>0</v>
      </c>
      <c r="N29" s="67">
        <f t="shared" si="1"/>
        <v>100</v>
      </c>
    </row>
    <row r="30" spans="1:14" ht="22.5" customHeight="1" x14ac:dyDescent="0.15">
      <c r="A30" s="139"/>
      <c r="B30" s="139"/>
      <c r="C30" s="139"/>
      <c r="D30" s="139"/>
      <c r="E30" s="139"/>
      <c r="F30" s="139"/>
      <c r="G30" s="139"/>
      <c r="H30" s="154"/>
      <c r="I30" s="163"/>
      <c r="J30" s="23" t="s">
        <v>9</v>
      </c>
      <c r="K30" s="10">
        <v>2200000</v>
      </c>
      <c r="L30" s="10">
        <v>1700000</v>
      </c>
      <c r="M30" s="11">
        <f t="shared" si="0"/>
        <v>-500000</v>
      </c>
      <c r="N30" s="67">
        <f t="shared" si="1"/>
        <v>77.272727272727266</v>
      </c>
    </row>
    <row r="31" spans="1:14" ht="22.5" customHeight="1" x14ac:dyDescent="0.15">
      <c r="A31" s="139"/>
      <c r="B31" s="139"/>
      <c r="C31" s="139"/>
      <c r="D31" s="139"/>
      <c r="E31" s="139"/>
      <c r="F31" s="139"/>
      <c r="G31" s="139"/>
      <c r="H31" s="154"/>
      <c r="I31" s="163"/>
      <c r="J31" s="52" t="s">
        <v>28</v>
      </c>
      <c r="K31" s="53">
        <v>5500000</v>
      </c>
      <c r="L31" s="53">
        <v>5000000</v>
      </c>
      <c r="M31" s="54">
        <f t="shared" si="0"/>
        <v>-500000</v>
      </c>
      <c r="N31" s="67">
        <f t="shared" si="1"/>
        <v>90.909090909090907</v>
      </c>
    </row>
    <row r="32" spans="1:14" ht="22.5" customHeight="1" x14ac:dyDescent="0.15">
      <c r="A32" s="139"/>
      <c r="B32" s="139"/>
      <c r="C32" s="139"/>
      <c r="D32" s="139"/>
      <c r="E32" s="139"/>
      <c r="F32" s="139"/>
      <c r="G32" s="139"/>
      <c r="H32" s="154"/>
      <c r="I32" s="163"/>
      <c r="J32" s="49" t="s">
        <v>34</v>
      </c>
      <c r="K32" s="50">
        <v>400000</v>
      </c>
      <c r="L32" s="50">
        <v>400000</v>
      </c>
      <c r="M32" s="51">
        <f t="shared" si="0"/>
        <v>0</v>
      </c>
      <c r="N32" s="67">
        <f t="shared" si="1"/>
        <v>100</v>
      </c>
    </row>
    <row r="33" spans="1:18" ht="22.5" customHeight="1" x14ac:dyDescent="0.15">
      <c r="A33" s="139"/>
      <c r="B33" s="139"/>
      <c r="C33" s="139"/>
      <c r="D33" s="139"/>
      <c r="E33" s="139"/>
      <c r="F33" s="139"/>
      <c r="G33" s="139"/>
      <c r="H33" s="154"/>
      <c r="I33" s="163"/>
      <c r="J33" s="79" t="s">
        <v>18</v>
      </c>
      <c r="K33" s="80">
        <v>606000</v>
      </c>
      <c r="L33" s="80">
        <v>606000</v>
      </c>
      <c r="M33" s="81">
        <f t="shared" si="0"/>
        <v>0</v>
      </c>
      <c r="N33" s="82">
        <f t="shared" si="1"/>
        <v>100</v>
      </c>
      <c r="R33" s="48"/>
    </row>
    <row r="34" spans="1:18" ht="22.5" customHeight="1" x14ac:dyDescent="0.15">
      <c r="A34" s="139"/>
      <c r="B34" s="139"/>
      <c r="C34" s="139"/>
      <c r="D34" s="139"/>
      <c r="E34" s="139"/>
      <c r="F34" s="139"/>
      <c r="G34" s="139"/>
      <c r="H34" s="155"/>
      <c r="I34" s="164"/>
      <c r="J34" s="78" t="s">
        <v>10</v>
      </c>
      <c r="K34" s="5">
        <v>16500000</v>
      </c>
      <c r="L34" s="5">
        <v>16500000</v>
      </c>
      <c r="M34" s="5">
        <f t="shared" si="0"/>
        <v>0</v>
      </c>
      <c r="N34" s="82">
        <f t="shared" si="1"/>
        <v>100</v>
      </c>
      <c r="Q34" s="83"/>
    </row>
    <row r="35" spans="1:18" ht="22.5" customHeight="1" x14ac:dyDescent="0.15">
      <c r="A35" s="139"/>
      <c r="B35" s="139"/>
      <c r="C35" s="139"/>
      <c r="D35" s="139"/>
      <c r="E35" s="139"/>
      <c r="F35" s="139"/>
      <c r="G35" s="139"/>
      <c r="H35" s="74" t="s">
        <v>29</v>
      </c>
      <c r="I35" s="76" t="s">
        <v>42</v>
      </c>
      <c r="J35" s="77"/>
      <c r="K35" s="18">
        <f>K36</f>
        <v>0</v>
      </c>
      <c r="L35" s="18">
        <f>L36</f>
        <v>0</v>
      </c>
      <c r="M35" s="18">
        <f t="shared" si="0"/>
        <v>0</v>
      </c>
      <c r="N35" s="32" t="s">
        <v>47</v>
      </c>
    </row>
    <row r="36" spans="1:18" ht="22.5" customHeight="1" x14ac:dyDescent="0.15">
      <c r="A36" s="139"/>
      <c r="B36" s="139"/>
      <c r="C36" s="139"/>
      <c r="D36" s="139"/>
      <c r="E36" s="139"/>
      <c r="F36" s="139"/>
      <c r="G36" s="139"/>
      <c r="H36" s="75"/>
      <c r="I36" s="33" t="s">
        <v>38</v>
      </c>
      <c r="J36" s="34" t="s">
        <v>38</v>
      </c>
      <c r="K36" s="84">
        <v>0</v>
      </c>
      <c r="L36" s="73">
        <v>0</v>
      </c>
      <c r="M36" s="73">
        <f t="shared" si="0"/>
        <v>0</v>
      </c>
      <c r="N36" s="35" t="s">
        <v>47</v>
      </c>
    </row>
    <row r="37" spans="1:18" ht="22.5" customHeight="1" x14ac:dyDescent="0.15">
      <c r="A37" s="139"/>
      <c r="B37" s="139"/>
      <c r="C37" s="139"/>
      <c r="D37" s="139"/>
      <c r="E37" s="139"/>
      <c r="F37" s="139"/>
      <c r="G37" s="139"/>
      <c r="H37" s="142" t="s">
        <v>23</v>
      </c>
      <c r="I37" s="156" t="s">
        <v>42</v>
      </c>
      <c r="J37" s="157"/>
      <c r="K37" s="18">
        <f>K38</f>
        <v>1277129</v>
      </c>
      <c r="L37" s="18">
        <f>L38</f>
        <v>1777129</v>
      </c>
      <c r="M37" s="18">
        <f t="shared" si="0"/>
        <v>500000</v>
      </c>
      <c r="N37" s="32">
        <f>L37/K37*100</f>
        <v>139.15031292845123</v>
      </c>
    </row>
    <row r="38" spans="1:18" ht="22.5" customHeight="1" x14ac:dyDescent="0.15">
      <c r="A38" s="139"/>
      <c r="B38" s="139"/>
      <c r="C38" s="139"/>
      <c r="D38" s="139"/>
      <c r="E38" s="139"/>
      <c r="F38" s="139"/>
      <c r="G38" s="139"/>
      <c r="H38" s="143"/>
      <c r="I38" s="36" t="s">
        <v>39</v>
      </c>
      <c r="J38" s="37" t="s">
        <v>39</v>
      </c>
      <c r="K38" s="38">
        <v>1277129</v>
      </c>
      <c r="L38" s="38">
        <v>1777129</v>
      </c>
      <c r="M38" s="38">
        <f t="shared" si="0"/>
        <v>500000</v>
      </c>
      <c r="N38" s="39">
        <f>L38/K38*100</f>
        <v>139.15031292845123</v>
      </c>
    </row>
  </sheetData>
  <mergeCells count="67">
    <mergeCell ref="I37:J37"/>
    <mergeCell ref="H19:H34"/>
    <mergeCell ref="I19:J19"/>
    <mergeCell ref="I20:I24"/>
    <mergeCell ref="I25:I34"/>
    <mergeCell ref="A28:A29"/>
    <mergeCell ref="B28:C28"/>
    <mergeCell ref="A30:G38"/>
    <mergeCell ref="G17:G18"/>
    <mergeCell ref="H37:H38"/>
    <mergeCell ref="A21:A22"/>
    <mergeCell ref="B21:B22"/>
    <mergeCell ref="A23:A24"/>
    <mergeCell ref="B23:B24"/>
    <mergeCell ref="A25:A27"/>
    <mergeCell ref="B25:C25"/>
    <mergeCell ref="B26:B27"/>
    <mergeCell ref="H12:H18"/>
    <mergeCell ref="F19:F20"/>
    <mergeCell ref="G19:G20"/>
    <mergeCell ref="A12:A20"/>
    <mergeCell ref="I12:J12"/>
    <mergeCell ref="B13:B15"/>
    <mergeCell ref="I13:I18"/>
    <mergeCell ref="C14:C15"/>
    <mergeCell ref="D14:D15"/>
    <mergeCell ref="E14:E15"/>
    <mergeCell ref="F14:F15"/>
    <mergeCell ref="G14:G15"/>
    <mergeCell ref="C17:C18"/>
    <mergeCell ref="D17:D18"/>
    <mergeCell ref="E17:E18"/>
    <mergeCell ref="F17:F18"/>
    <mergeCell ref="B16:B20"/>
    <mergeCell ref="C19:C20"/>
    <mergeCell ref="D19:D20"/>
    <mergeCell ref="E19:E20"/>
    <mergeCell ref="M8:M9"/>
    <mergeCell ref="N8:N9"/>
    <mergeCell ref="A10:C11"/>
    <mergeCell ref="D10:D11"/>
    <mergeCell ref="E10:E11"/>
    <mergeCell ref="F10:F11"/>
    <mergeCell ref="G10:G11"/>
    <mergeCell ref="H10:J11"/>
    <mergeCell ref="K10:K11"/>
    <mergeCell ref="L10:L11"/>
    <mergeCell ref="M10:M11"/>
    <mergeCell ref="N10:N11"/>
    <mergeCell ref="F8:F9"/>
    <mergeCell ref="G8:G9"/>
    <mergeCell ref="B12:C12"/>
    <mergeCell ref="A1:N4"/>
    <mergeCell ref="A5:K6"/>
    <mergeCell ref="L5:N6"/>
    <mergeCell ref="A7:G7"/>
    <mergeCell ref="H7:N7"/>
    <mergeCell ref="H8:H9"/>
    <mergeCell ref="I8:I9"/>
    <mergeCell ref="J8:J9"/>
    <mergeCell ref="A8:A9"/>
    <mergeCell ref="B8:B9"/>
    <mergeCell ref="C8:C9"/>
    <mergeCell ref="D8:D9"/>
    <mergeCell ref="E8:E9"/>
    <mergeCell ref="K8:K9"/>
    <mergeCell ref="L8:L9"/>
  </mergeCells>
  <phoneticPr fontId="27" type="noConversion"/>
  <printOptions horizontalCentered="1"/>
  <pageMargins left="0.27541667222976685" right="0.19666667282581329" top="0.74750000238418579" bottom="0.74750000238418579" header="0.39347222447395325" footer="0.39347222447395325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예산총괄</vt:lpstr>
      <vt:lpstr>예산총괄!Print_Area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2112</cp:revision>
  <cp:lastPrinted>2017-12-06T03:44:20Z</cp:lastPrinted>
  <dcterms:created xsi:type="dcterms:W3CDTF">2008-12-01T01:43:28Z</dcterms:created>
  <dcterms:modified xsi:type="dcterms:W3CDTF">2018-03-30T07:52:23Z</dcterms:modified>
</cp:coreProperties>
</file>