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105" windowWidth="25440" windowHeight="6885"/>
  </bookViews>
  <sheets>
    <sheet name="총괄표" sheetId="6" r:id="rId1"/>
  </sheets>
  <definedNames>
    <definedName name="_xlnm.Print_Area" localSheetId="0">총괄표!$B$1:$O$60</definedName>
    <definedName name="_xlnm.Print_Titles" localSheetId="0">총괄표!$1:$1</definedName>
  </definedNames>
  <calcPr calcId="124519"/>
</workbook>
</file>

<file path=xl/calcChain.xml><?xml version="1.0" encoding="utf-8"?>
<calcChain xmlns="http://schemas.openxmlformats.org/spreadsheetml/2006/main">
  <c r="G41" i="6"/>
  <c r="H40"/>
  <c r="H39"/>
  <c r="F39"/>
  <c r="E39"/>
  <c r="H38"/>
  <c r="G38"/>
  <c r="H37"/>
  <c r="G37"/>
  <c r="H36"/>
  <c r="G36"/>
  <c r="G35"/>
  <c r="H33"/>
  <c r="H32"/>
  <c r="F32"/>
  <c r="E32"/>
  <c r="F31"/>
  <c r="H31" s="1"/>
  <c r="E31"/>
  <c r="G30"/>
  <c r="F29"/>
  <c r="F28" s="1"/>
  <c r="G28" s="1"/>
  <c r="G27"/>
  <c r="G26"/>
  <c r="G25"/>
  <c r="H24"/>
  <c r="H23"/>
  <c r="G23"/>
  <c r="H22"/>
  <c r="H21"/>
  <c r="G21"/>
  <c r="H20"/>
  <c r="G20"/>
  <c r="H19"/>
  <c r="H18"/>
  <c r="H17"/>
  <c r="G17"/>
  <c r="F16"/>
  <c r="H16" s="1"/>
  <c r="E16"/>
  <c r="E13" s="1"/>
  <c r="H15"/>
  <c r="G15"/>
  <c r="H14"/>
  <c r="G14"/>
  <c r="F14"/>
  <c r="E14"/>
  <c r="H12"/>
  <c r="G12"/>
  <c r="F11"/>
  <c r="H11" s="1"/>
  <c r="E11"/>
  <c r="E10" s="1"/>
  <c r="F10"/>
  <c r="H9"/>
  <c r="F8"/>
  <c r="H8" s="1"/>
  <c r="E8"/>
  <c r="M7"/>
  <c r="L7"/>
  <c r="L44"/>
  <c r="M44"/>
  <c r="O60"/>
  <c r="O59"/>
  <c r="M58"/>
  <c r="O58" s="1"/>
  <c r="L58"/>
  <c r="O57"/>
  <c r="N57"/>
  <c r="O49"/>
  <c r="N49"/>
  <c r="O48"/>
  <c r="N48"/>
  <c r="N47"/>
  <c r="O46"/>
  <c r="O45"/>
  <c r="O43"/>
  <c r="N43"/>
  <c r="N42"/>
  <c r="N41"/>
  <c r="N40"/>
  <c r="O39"/>
  <c r="O38"/>
  <c r="O37"/>
  <c r="N37"/>
  <c r="O36"/>
  <c r="N36"/>
  <c r="O35"/>
  <c r="O34"/>
  <c r="O33"/>
  <c r="N33"/>
  <c r="M32"/>
  <c r="N32" s="1"/>
  <c r="L32"/>
  <c r="O31"/>
  <c r="N31"/>
  <c r="M30"/>
  <c r="O30" s="1"/>
  <c r="L30"/>
  <c r="O28"/>
  <c r="N28"/>
  <c r="O27"/>
  <c r="N27"/>
  <c r="M25"/>
  <c r="O25" s="1"/>
  <c r="L25"/>
  <c r="L26" s="1"/>
  <c r="O24"/>
  <c r="N24"/>
  <c r="O23"/>
  <c r="L23"/>
  <c r="N23" s="1"/>
  <c r="O22"/>
  <c r="N22"/>
  <c r="O21"/>
  <c r="O20"/>
  <c r="N20"/>
  <c r="O19"/>
  <c r="N19"/>
  <c r="O18"/>
  <c r="N18"/>
  <c r="O17"/>
  <c r="M17"/>
  <c r="N17" s="1"/>
  <c r="L17"/>
  <c r="O16"/>
  <c r="O15"/>
  <c r="N15"/>
  <c r="M14"/>
  <c r="L14"/>
  <c r="O13"/>
  <c r="O12"/>
  <c r="N12"/>
  <c r="O11"/>
  <c r="N11"/>
  <c r="O10"/>
  <c r="N10"/>
  <c r="M9"/>
  <c r="N9" s="1"/>
  <c r="L9"/>
  <c r="L8" s="1"/>
  <c r="E7" l="1"/>
  <c r="H10"/>
  <c r="F7"/>
  <c r="G10"/>
  <c r="G11"/>
  <c r="G16"/>
  <c r="G29"/>
  <c r="F13"/>
  <c r="O14"/>
  <c r="O32"/>
  <c r="L29"/>
  <c r="O44"/>
  <c r="M26"/>
  <c r="M29"/>
  <c r="M8"/>
  <c r="N25"/>
  <c r="N30"/>
  <c r="O9"/>
  <c r="G13" l="1"/>
  <c r="H13"/>
  <c r="H7"/>
  <c r="O26"/>
  <c r="N26"/>
  <c r="O29"/>
  <c r="N29"/>
  <c r="N8"/>
  <c r="O8"/>
  <c r="O7" l="1"/>
</calcChain>
</file>

<file path=xl/sharedStrings.xml><?xml version="1.0" encoding="utf-8"?>
<sst xmlns="http://schemas.openxmlformats.org/spreadsheetml/2006/main" count="165" uniqueCount="116">
  <si>
    <t>이월금</t>
    <phoneticPr fontId="1" type="noConversion"/>
  </si>
  <si>
    <t>소계</t>
    <phoneticPr fontId="1" type="noConversion"/>
  </si>
  <si>
    <t>계</t>
    <phoneticPr fontId="1" type="noConversion"/>
  </si>
  <si>
    <t>회의비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</si>
  <si>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</si>
  <si>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</si>
  <si>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</si>
  <si>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보조금</t>
    <phoneticPr fontId="1" type="noConversion"/>
  </si>
  <si>
    <t>경상보조금</t>
    <phoneticPr fontId="1" type="noConversion"/>
  </si>
  <si>
    <t>급여</t>
    <phoneticPr fontId="1" type="noConversion"/>
  </si>
  <si>
    <t>퇴직적립금</t>
    <phoneticPr fontId="1" type="noConversion"/>
  </si>
  <si>
    <t>사회부담금</t>
    <phoneticPr fontId="1" type="noConversion"/>
  </si>
  <si>
    <t>여비</t>
    <phoneticPr fontId="1" type="noConversion"/>
  </si>
  <si>
    <t>수용비</t>
    <phoneticPr fontId="1" type="noConversion"/>
  </si>
  <si>
    <t>공공요금</t>
    <phoneticPr fontId="1" type="noConversion"/>
  </si>
  <si>
    <t>(단위 : 천원)</t>
    <phoneticPr fontId="1" type="noConversion"/>
  </si>
  <si>
    <t>사업수입</t>
    <phoneticPr fontId="1" type="noConversion"/>
  </si>
  <si>
    <t>잡수입</t>
    <phoneticPr fontId="1" type="noConversion"/>
  </si>
  <si>
    <t>이자잡수입</t>
    <phoneticPr fontId="1" type="noConversion"/>
  </si>
  <si>
    <t>기타잡수입</t>
    <phoneticPr fontId="1" type="noConversion"/>
  </si>
  <si>
    <t>기타복리후생비</t>
    <phoneticPr fontId="1" type="noConversion"/>
  </si>
  <si>
    <t>일반
사업비</t>
  </si>
  <si>
    <t>예비비</t>
    <phoneticPr fontId="1" type="noConversion"/>
  </si>
  <si>
    <t>반환금</t>
    <phoneticPr fontId="1" type="noConversion"/>
  </si>
  <si>
    <t>참살이체험
농장사업비</t>
    <phoneticPr fontId="1" type="noConversion"/>
  </si>
  <si>
    <t>차성야생화
공동체사업비</t>
    <phoneticPr fontId="1" type="noConversion"/>
  </si>
  <si>
    <t>다이나믹6070
택배사업비(정관)</t>
    <phoneticPr fontId="1" type="noConversion"/>
  </si>
  <si>
    <t>홍보비</t>
  </si>
  <si>
    <t>차량비</t>
  </si>
  <si>
    <t>지급임차료</t>
  </si>
  <si>
    <t>노인일자리
전담보조금</t>
  </si>
  <si>
    <t>시군구
보조금</t>
  </si>
  <si>
    <t>노노케어(9개월)</t>
    <phoneticPr fontId="1" type="noConversion"/>
  </si>
  <si>
    <t>노인일자리
전담사업비</t>
  </si>
  <si>
    <t>비지정후원금</t>
    <phoneticPr fontId="1" type="noConversion"/>
  </si>
  <si>
    <t>스쿨존교통지원사업</t>
  </si>
  <si>
    <t>자부담</t>
    <phoneticPr fontId="1" type="noConversion"/>
  </si>
  <si>
    <t>법인전입금</t>
    <phoneticPr fontId="1" type="noConversion"/>
  </si>
  <si>
    <t>제세공과금</t>
    <phoneticPr fontId="1" type="noConversion"/>
  </si>
  <si>
    <r>
      <t>1. 총괄표(세입, 세출) -</t>
    </r>
    <r>
      <rPr>
        <b/>
        <sz val="10"/>
        <color indexed="8"/>
        <rFont val="맑은 고딕"/>
        <family val="3"/>
        <charset val="129"/>
      </rPr>
      <t>Ⅰ</t>
    </r>
    <phoneticPr fontId="1" type="noConversion"/>
  </si>
  <si>
    <t>ㅍ</t>
    <phoneticPr fontId="1" type="noConversion"/>
  </si>
  <si>
    <t>세          입</t>
    <phoneticPr fontId="1" type="noConversion"/>
  </si>
  <si>
    <t>세          출</t>
    <phoneticPr fontId="1" type="noConversion"/>
  </si>
  <si>
    <t>B-A</t>
    <phoneticPr fontId="1" type="noConversion"/>
  </si>
  <si>
    <t>%
(B/A)</t>
    <phoneticPr fontId="1" type="noConversion"/>
  </si>
  <si>
    <t>총          액</t>
    <phoneticPr fontId="1" type="noConversion"/>
  </si>
  <si>
    <t>이
월
금</t>
    <phoneticPr fontId="1" type="noConversion"/>
  </si>
  <si>
    <t>사
무
비</t>
    <phoneticPr fontId="1" type="noConversion"/>
  </si>
  <si>
    <t>전년도 
이월금</t>
    <phoneticPr fontId="1" type="noConversion"/>
  </si>
  <si>
    <t>인
건
비</t>
    <phoneticPr fontId="1" type="noConversion"/>
  </si>
  <si>
    <t>자
부
담</t>
    <phoneticPr fontId="12" type="noConversion"/>
  </si>
  <si>
    <t>보
조
금
수
입</t>
    <phoneticPr fontId="12" type="noConversion"/>
  </si>
  <si>
    <t>운
영
비</t>
    <phoneticPr fontId="1" type="noConversion"/>
  </si>
  <si>
    <t>참살이체험
농장사업</t>
    <phoneticPr fontId="1" type="noConversion"/>
  </si>
  <si>
    <t>스쿨존교통지원사업</t>
    <phoneticPr fontId="12" type="noConversion"/>
  </si>
  <si>
    <t>공공시설봉사활동</t>
    <phoneticPr fontId="12" type="noConversion"/>
  </si>
  <si>
    <t>기장군해양
환경지킴이</t>
    <phoneticPr fontId="12" type="noConversion"/>
  </si>
  <si>
    <t>재
산
조
성
비</t>
    <phoneticPr fontId="1" type="noConversion"/>
  </si>
  <si>
    <t>시
설
비</t>
    <phoneticPr fontId="12" type="noConversion"/>
  </si>
  <si>
    <t>후
원
금
수
입</t>
    <phoneticPr fontId="12" type="noConversion"/>
  </si>
  <si>
    <t>후원금
수입</t>
    <phoneticPr fontId="1" type="noConversion"/>
  </si>
  <si>
    <t>자산취득비</t>
    <phoneticPr fontId="12" type="noConversion"/>
  </si>
  <si>
    <t>시설보수
유지비</t>
    <phoneticPr fontId="1" type="noConversion"/>
  </si>
  <si>
    <t>사
업
비</t>
    <phoneticPr fontId="12" type="noConversion"/>
  </si>
  <si>
    <t>사
업
수
입</t>
    <phoneticPr fontId="1" type="noConversion"/>
  </si>
  <si>
    <t>기타
사업비</t>
    <phoneticPr fontId="12" type="noConversion"/>
  </si>
  <si>
    <t>운영지원
사업비</t>
    <phoneticPr fontId="12" type="noConversion"/>
  </si>
  <si>
    <t>보건부
사업비</t>
    <phoneticPr fontId="1" type="noConversion"/>
  </si>
  <si>
    <t>참살이체험
농장사업수입</t>
  </si>
  <si>
    <t>차성야생화
공동체사업수입</t>
  </si>
  <si>
    <t>잡
수
입</t>
    <phoneticPr fontId="1" type="noConversion"/>
  </si>
  <si>
    <t>스쿨존교통
지원사업비</t>
    <phoneticPr fontId="1" type="noConversion"/>
  </si>
  <si>
    <t>ㅍ</t>
    <phoneticPr fontId="1" type="noConversion"/>
  </si>
  <si>
    <t>참살이체험
농장사업비</t>
  </si>
  <si>
    <r>
      <t>1. 총괄표(세입, 세출) -</t>
    </r>
    <r>
      <rPr>
        <b/>
        <sz val="10"/>
        <color indexed="8"/>
        <rFont val="맑은 고딕"/>
        <family val="3"/>
        <charset val="129"/>
      </rPr>
      <t>Ⅱ</t>
    </r>
    <phoneticPr fontId="1" type="noConversion"/>
  </si>
  <si>
    <t>예비
비및
기타</t>
    <phoneticPr fontId="1" type="noConversion"/>
  </si>
  <si>
    <t>예비비
및기타</t>
    <phoneticPr fontId="1" type="noConversion"/>
  </si>
  <si>
    <t>직책보조비</t>
    <phoneticPr fontId="12" type="noConversion"/>
  </si>
  <si>
    <t>업무
추진비</t>
    <phoneticPr fontId="1" type="noConversion"/>
  </si>
  <si>
    <t>다이나믹6070
택배사업비(센텀1)</t>
    <phoneticPr fontId="1" type="noConversion"/>
  </si>
  <si>
    <t>다이나믹6070
택배사업비(센텀2)</t>
    <phoneticPr fontId="1" type="noConversion"/>
  </si>
  <si>
    <t>2018년
1차 추경
(B)</t>
    <phoneticPr fontId="1" type="noConversion"/>
  </si>
  <si>
    <t>2018년 부산기장시니어클럽 1차추경</t>
    <phoneticPr fontId="12" type="noConversion"/>
  </si>
  <si>
    <t>2018년
예산
(A)</t>
    <phoneticPr fontId="1" type="noConversion"/>
  </si>
  <si>
    <t>클린기장가꾸기사업</t>
    <phoneticPr fontId="12" type="noConversion"/>
  </si>
  <si>
    <t>온누리인력파견사업</t>
  </si>
  <si>
    <t>시니어순찰대</t>
  </si>
  <si>
    <t>시니어순찰대</t>
    <phoneticPr fontId="12" type="noConversion"/>
  </si>
  <si>
    <t>다이나믹6070
택배사업(센텀2)</t>
    <phoneticPr fontId="12" type="noConversion"/>
  </si>
  <si>
    <t>△ 1,331</t>
  </si>
  <si>
    <t>△50,400</t>
  </si>
  <si>
    <t>△33,600</t>
  </si>
  <si>
    <t>△257,000</t>
  </si>
  <si>
    <t>△7,710</t>
  </si>
  <si>
    <t>△4,281</t>
  </si>
  <si>
    <t>△176,190</t>
  </si>
  <si>
    <t>△199,200</t>
  </si>
  <si>
    <t>△39</t>
  </si>
  <si>
    <t>노노케어(9개월)</t>
  </si>
  <si>
    <t>기장군해양환경지킴이</t>
  </si>
  <si>
    <t>공공시설
봉사활동</t>
  </si>
  <si>
    <t>클린기장
가꾸기</t>
  </si>
  <si>
    <t>온누리
인력파견사업비</t>
  </si>
  <si>
    <t>스쿨존교통
지원사업비</t>
  </si>
  <si>
    <t>△1,051</t>
  </si>
  <si>
    <t>△412</t>
  </si>
  <si>
    <t>△149,358</t>
  </si>
  <si>
    <t>△189,616</t>
  </si>
  <si>
    <t>△44,808</t>
  </si>
  <si>
    <t>△28,202</t>
  </si>
  <si>
    <t>△28,174</t>
  </si>
  <si>
    <t>△28</t>
  </si>
  <si>
    <t>다이나믹6070
택배사업(센텀1)</t>
    <phoneticPr fontId="12" type="noConversion"/>
  </si>
  <si>
    <t>다이나믹6070
택배사업(센텀1)</t>
    <phoneticPr fontId="1" type="noConversion"/>
  </si>
  <si>
    <t>다이나믹6070
택배사업(정관)</t>
    <phoneticPr fontId="12" type="noConversion"/>
  </si>
  <si>
    <t>△200,400</t>
    <phoneticPr fontId="1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</si>
</sst>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7" formatCode="#,##0;[Red]#,##0"/>
    <numFmt numFmtId="178" formatCode="#,##0_ "/>
  </numFmts>
  <fonts count="14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indexed="8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6"/>
      <color indexed="8"/>
      <name val="굴림"/>
      <family val="3"/>
      <charset val="129"/>
    </font>
    <font>
      <sz val="9"/>
      <color indexed="8"/>
      <name val="굴림"/>
      <family val="3"/>
      <charset val="129"/>
    </font>
    <font>
      <sz val="8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9"/>
      <color indexed="8"/>
      <name val="굴림"/>
      <family val="3"/>
      <charset val="129"/>
    </font>
    <font>
      <b/>
      <sz val="8"/>
      <color indexed="8"/>
      <name val="굴림"/>
      <family val="3"/>
      <charset val="129"/>
    </font>
    <font>
      <sz val="8"/>
      <name val="굴림"/>
      <family val="3"/>
      <charset val="129"/>
    </font>
    <font>
      <sz val="8"/>
      <color theme="1"/>
      <name val="굴림"/>
      <family val="3"/>
      <charset val="129"/>
    </font>
    <font>
      <sz val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41" fontId="2" fillId="0" borderId="0" xfId="0" applyNumberFormat="1" applyFont="1" applyBorder="1">
      <alignment vertical="center"/>
    </xf>
    <xf numFmtId="177" fontId="0" fillId="0" borderId="0" xfId="0" applyNumberFormat="1">
      <alignment vertical="center"/>
    </xf>
    <xf numFmtId="177" fontId="3" fillId="0" borderId="0" xfId="1" applyNumberFormat="1" applyFont="1" applyBorder="1" applyAlignment="1">
      <alignment vertical="center"/>
    </xf>
    <xf numFmtId="41" fontId="3" fillId="0" borderId="0" xfId="1" applyNumberFormat="1" applyFont="1" applyBorder="1" applyAlignment="1">
      <alignment vertical="center"/>
    </xf>
    <xf numFmtId="177" fontId="0" fillId="0" borderId="0" xfId="0" applyNumberFormat="1" applyBorder="1">
      <alignment vertical="center"/>
    </xf>
    <xf numFmtId="177" fontId="8" fillId="2" borderId="5" xfId="1" applyNumberFormat="1" applyFont="1" applyFill="1" applyBorder="1" applyAlignment="1">
      <alignment horizontal="center" vertical="center"/>
    </xf>
    <xf numFmtId="177" fontId="8" fillId="2" borderId="6" xfId="1" applyNumberFormat="1" applyFont="1" applyFill="1" applyBorder="1" applyAlignment="1">
      <alignment horizontal="center" vertical="center"/>
    </xf>
    <xf numFmtId="177" fontId="8" fillId="2" borderId="6" xfId="1" applyNumberFormat="1" applyFont="1" applyFill="1" applyBorder="1" applyAlignment="1">
      <alignment horizontal="center" vertical="center" wrapText="1"/>
    </xf>
    <xf numFmtId="41" fontId="8" fillId="2" borderId="7" xfId="1" applyNumberFormat="1" applyFont="1" applyFill="1" applyBorder="1" applyAlignment="1">
      <alignment horizontal="center" vertical="center" wrapText="1"/>
    </xf>
    <xf numFmtId="177" fontId="9" fillId="0" borderId="14" xfId="1" applyNumberFormat="1" applyFont="1" applyBorder="1" applyAlignment="1">
      <alignment horizontal="right" vertical="center"/>
    </xf>
    <xf numFmtId="41" fontId="9" fillId="0" borderId="15" xfId="1" applyNumberFormat="1" applyFont="1" applyBorder="1" applyAlignment="1">
      <alignment horizontal="right" vertical="center"/>
    </xf>
    <xf numFmtId="177" fontId="6" fillId="3" borderId="20" xfId="1" applyNumberFormat="1" applyFont="1" applyFill="1" applyBorder="1" applyAlignment="1">
      <alignment horizontal="right" vertical="center"/>
    </xf>
    <xf numFmtId="177" fontId="6" fillId="0" borderId="20" xfId="1" applyNumberFormat="1" applyFont="1" applyBorder="1" applyAlignment="1">
      <alignment horizontal="right" vertical="center"/>
    </xf>
    <xf numFmtId="41" fontId="6" fillId="0" borderId="22" xfId="1" applyFont="1" applyBorder="1" applyAlignment="1">
      <alignment horizontal="right" vertical="center"/>
    </xf>
    <xf numFmtId="177" fontId="6" fillId="0" borderId="20" xfId="1" applyNumberFormat="1" applyFont="1" applyBorder="1">
      <alignment vertical="center"/>
    </xf>
    <xf numFmtId="41" fontId="6" fillId="0" borderId="22" xfId="1" applyFont="1" applyBorder="1">
      <alignment vertical="center"/>
    </xf>
    <xf numFmtId="177" fontId="6" fillId="0" borderId="30" xfId="1" applyNumberFormat="1" applyFont="1" applyBorder="1" applyAlignment="1">
      <alignment horizontal="center" vertical="center"/>
    </xf>
    <xf numFmtId="177" fontId="6" fillId="0" borderId="3" xfId="1" applyNumberFormat="1" applyFont="1" applyBorder="1" applyAlignment="1">
      <alignment horizontal="center" vertical="center" wrapText="1"/>
    </xf>
    <xf numFmtId="177" fontId="6" fillId="0" borderId="3" xfId="1" applyNumberFormat="1" applyFont="1" applyBorder="1" applyAlignment="1">
      <alignment horizontal="right" vertical="center"/>
    </xf>
    <xf numFmtId="41" fontId="6" fillId="0" borderId="18" xfId="1" applyFont="1" applyBorder="1" applyAlignment="1">
      <alignment horizontal="right" vertical="center"/>
    </xf>
    <xf numFmtId="177" fontId="6" fillId="0" borderId="1" xfId="1" applyNumberFormat="1" applyFont="1" applyBorder="1" applyAlignment="1">
      <alignment horizontal="center" vertical="center"/>
    </xf>
    <xf numFmtId="177" fontId="6" fillId="0" borderId="1" xfId="1" applyNumberFormat="1" applyFont="1" applyBorder="1">
      <alignment vertical="center"/>
    </xf>
    <xf numFmtId="177" fontId="6" fillId="0" borderId="1" xfId="1" applyNumberFormat="1" applyFont="1" applyBorder="1" applyAlignment="1">
      <alignment horizontal="right" vertical="center"/>
    </xf>
    <xf numFmtId="41" fontId="6" fillId="0" borderId="10" xfId="1" applyFont="1" applyBorder="1">
      <alignment vertical="center"/>
    </xf>
    <xf numFmtId="177" fontId="6" fillId="0" borderId="34" xfId="1" applyNumberFormat="1" applyFont="1" applyBorder="1" applyAlignment="1">
      <alignment horizontal="right" vertical="center"/>
    </xf>
    <xf numFmtId="41" fontId="6" fillId="0" borderId="35" xfId="1" applyFont="1" applyBorder="1" applyAlignment="1">
      <alignment horizontal="right" vertical="center"/>
    </xf>
    <xf numFmtId="41" fontId="6" fillId="0" borderId="10" xfId="1" applyFont="1" applyBorder="1" applyAlignment="1">
      <alignment horizontal="right" vertical="center"/>
    </xf>
    <xf numFmtId="177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right" vertical="center"/>
    </xf>
    <xf numFmtId="177" fontId="6" fillId="3" borderId="1" xfId="1" applyNumberFormat="1" applyFont="1" applyFill="1" applyBorder="1" applyAlignment="1">
      <alignment horizontal="center" vertical="center" wrapText="1"/>
    </xf>
    <xf numFmtId="177" fontId="10" fillId="4" borderId="1" xfId="1" applyNumberFormat="1" applyFont="1" applyFill="1" applyBorder="1">
      <alignment vertical="center"/>
    </xf>
    <xf numFmtId="177" fontId="10" fillId="3" borderId="1" xfId="1" applyNumberFormat="1" applyFont="1" applyFill="1" applyBorder="1" applyAlignment="1">
      <alignment horizontal="right" vertical="center"/>
    </xf>
    <xf numFmtId="177" fontId="6" fillId="0" borderId="1" xfId="1" applyNumberFormat="1" applyFont="1" applyBorder="1" applyAlignment="1">
      <alignment vertical="center"/>
    </xf>
    <xf numFmtId="41" fontId="6" fillId="0" borderId="10" xfId="1" applyFont="1" applyBorder="1" applyAlignment="1">
      <alignment vertical="center"/>
    </xf>
    <xf numFmtId="177" fontId="10" fillId="3" borderId="1" xfId="1" applyNumberFormat="1" applyFont="1" applyFill="1" applyBorder="1" applyAlignment="1">
      <alignment horizontal="center" vertical="center" wrapText="1"/>
    </xf>
    <xf numFmtId="177" fontId="6" fillId="4" borderId="1" xfId="1" applyNumberFormat="1" applyFont="1" applyFill="1" applyBorder="1" applyAlignment="1">
      <alignment horizontal="right" vertical="center"/>
    </xf>
    <xf numFmtId="177" fontId="6" fillId="3" borderId="1" xfId="1" applyNumberFormat="1" applyFont="1" applyFill="1" applyBorder="1" applyAlignment="1">
      <alignment horizontal="right" vertical="center"/>
    </xf>
    <xf numFmtId="177" fontId="6" fillId="0" borderId="13" xfId="1" applyNumberFormat="1" applyFont="1" applyBorder="1" applyAlignment="1">
      <alignment horizontal="right" vertical="center"/>
    </xf>
    <xf numFmtId="41" fontId="6" fillId="0" borderId="16" xfId="1" applyFont="1" applyBorder="1" applyAlignment="1">
      <alignment vertical="center"/>
    </xf>
    <xf numFmtId="177" fontId="6" fillId="0" borderId="34" xfId="1" applyNumberFormat="1" applyFont="1" applyBorder="1">
      <alignment vertical="center"/>
    </xf>
    <xf numFmtId="41" fontId="6" fillId="0" borderId="35" xfId="1" applyFont="1" applyBorder="1">
      <alignment vertical="center"/>
    </xf>
    <xf numFmtId="177" fontId="6" fillId="0" borderId="13" xfId="1" applyNumberFormat="1" applyFont="1" applyBorder="1" applyAlignment="1">
      <alignment horizontal="center" vertical="center" wrapText="1"/>
    </xf>
    <xf numFmtId="41" fontId="6" fillId="0" borderId="16" xfId="1" applyFont="1" applyBorder="1">
      <alignment vertical="center"/>
    </xf>
    <xf numFmtId="177" fontId="6" fillId="0" borderId="3" xfId="1" applyNumberFormat="1" applyFont="1" applyBorder="1">
      <alignment vertical="center"/>
    </xf>
    <xf numFmtId="41" fontId="6" fillId="0" borderId="18" xfId="1" applyFont="1" applyBorder="1">
      <alignment vertical="center"/>
    </xf>
    <xf numFmtId="41" fontId="6" fillId="0" borderId="1" xfId="1" applyNumberFormat="1" applyFont="1" applyBorder="1" applyAlignment="1">
      <alignment horizontal="center" vertical="center" wrapText="1"/>
    </xf>
    <xf numFmtId="41" fontId="6" fillId="0" borderId="1" xfId="1" applyNumberFormat="1" applyFont="1" applyBorder="1" applyAlignment="1">
      <alignment horizontal="right" vertical="center"/>
    </xf>
    <xf numFmtId="41" fontId="6" fillId="3" borderId="1" xfId="1" applyNumberFormat="1" applyFont="1" applyFill="1" applyBorder="1" applyAlignment="1">
      <alignment horizontal="center" vertical="center" wrapText="1"/>
    </xf>
    <xf numFmtId="41" fontId="6" fillId="3" borderId="1" xfId="1" applyNumberFormat="1" applyFont="1" applyFill="1" applyBorder="1">
      <alignment vertical="center"/>
    </xf>
    <xf numFmtId="177" fontId="6" fillId="0" borderId="9" xfId="1" applyNumberFormat="1" applyFont="1" applyBorder="1" applyAlignment="1">
      <alignment horizontal="center" vertical="center" wrapText="1"/>
    </xf>
    <xf numFmtId="177" fontId="6" fillId="0" borderId="9" xfId="1" applyNumberFormat="1" applyFont="1" applyBorder="1" applyAlignment="1">
      <alignment horizontal="right" vertical="center"/>
    </xf>
    <xf numFmtId="41" fontId="6" fillId="0" borderId="19" xfId="1" applyFont="1" applyBorder="1">
      <alignment vertical="center"/>
    </xf>
    <xf numFmtId="41" fontId="6" fillId="3" borderId="10" xfId="1" applyFont="1" applyFill="1" applyBorder="1" applyAlignment="1">
      <alignment horizontal="right" vertical="center"/>
    </xf>
    <xf numFmtId="177" fontId="6" fillId="3" borderId="1" xfId="1" applyNumberFormat="1" applyFont="1" applyFill="1" applyBorder="1">
      <alignment vertical="center"/>
    </xf>
    <xf numFmtId="177" fontId="10" fillId="0" borderId="1" xfId="1" applyNumberFormat="1" applyFont="1" applyBorder="1" applyAlignment="1">
      <alignment horizontal="right" vertical="center"/>
    </xf>
    <xf numFmtId="177" fontId="6" fillId="0" borderId="11" xfId="1" applyNumberFormat="1" applyFont="1" applyBorder="1" applyAlignment="1">
      <alignment horizontal="center" vertical="center" wrapText="1"/>
    </xf>
    <xf numFmtId="177" fontId="6" fillId="0" borderId="11" xfId="1" applyNumberFormat="1" applyFont="1" applyBorder="1" applyAlignment="1">
      <alignment vertical="center"/>
    </xf>
    <xf numFmtId="177" fontId="6" fillId="0" borderId="11" xfId="1" applyNumberFormat="1" applyFont="1" applyBorder="1" applyAlignment="1">
      <alignment horizontal="right" vertical="center"/>
    </xf>
    <xf numFmtId="177" fontId="6" fillId="0" borderId="9" xfId="1" applyNumberFormat="1" applyFont="1" applyBorder="1" applyAlignment="1">
      <alignment horizontal="center" vertical="center"/>
    </xf>
    <xf numFmtId="177" fontId="6" fillId="0" borderId="9" xfId="1" applyNumberFormat="1" applyFont="1" applyBorder="1">
      <alignment vertical="center"/>
    </xf>
    <xf numFmtId="177" fontId="6" fillId="3" borderId="11" xfId="1" applyNumberFormat="1" applyFont="1" applyFill="1" applyBorder="1" applyAlignment="1">
      <alignment horizontal="center" vertical="center" wrapText="1"/>
    </xf>
    <xf numFmtId="177" fontId="6" fillId="3" borderId="11" xfId="1" applyNumberFormat="1" applyFont="1" applyFill="1" applyBorder="1">
      <alignment vertical="center"/>
    </xf>
    <xf numFmtId="41" fontId="6" fillId="0" borderId="17" xfId="1" applyFont="1" applyBorder="1">
      <alignment vertical="center"/>
    </xf>
    <xf numFmtId="177" fontId="6" fillId="0" borderId="0" xfId="1" applyNumberFormat="1" applyFont="1" applyBorder="1" applyAlignment="1">
      <alignment vertical="center" wrapText="1"/>
    </xf>
    <xf numFmtId="177" fontId="6" fillId="0" borderId="0" xfId="1" applyNumberFormat="1" applyFont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center" vertical="center"/>
    </xf>
    <xf numFmtId="41" fontId="8" fillId="0" borderId="0" xfId="1" applyNumberFormat="1" applyFont="1" applyFill="1" applyBorder="1" applyAlignment="1">
      <alignment horizontal="center" vertical="center"/>
    </xf>
    <xf numFmtId="177" fontId="6" fillId="0" borderId="0" xfId="1" applyNumberFormat="1" applyFont="1" applyBorder="1" applyAlignment="1">
      <alignment vertical="center"/>
    </xf>
    <xf numFmtId="177" fontId="10" fillId="0" borderId="0" xfId="1" applyNumberFormat="1" applyFont="1" applyBorder="1" applyAlignment="1">
      <alignment horizontal="right" vertical="center"/>
    </xf>
    <xf numFmtId="41" fontId="2" fillId="0" borderId="8" xfId="0" applyNumberFormat="1" applyFont="1" applyBorder="1">
      <alignment vertical="center"/>
    </xf>
    <xf numFmtId="177" fontId="6" fillId="3" borderId="13" xfId="1" applyNumberFormat="1" applyFont="1" applyFill="1" applyBorder="1" applyAlignment="1">
      <alignment horizontal="center" vertical="center" wrapText="1"/>
    </xf>
    <xf numFmtId="177" fontId="6" fillId="0" borderId="3" xfId="1" applyNumberFormat="1" applyFont="1" applyBorder="1" applyAlignment="1">
      <alignment horizontal="center" vertical="center"/>
    </xf>
    <xf numFmtId="0" fontId="6" fillId="0" borderId="34" xfId="1" applyNumberFormat="1" applyFont="1" applyBorder="1" applyAlignment="1">
      <alignment horizontal="right" vertical="center"/>
    </xf>
    <xf numFmtId="177" fontId="6" fillId="3" borderId="1" xfId="1" applyNumberFormat="1" applyFont="1" applyFill="1" applyBorder="1" applyAlignment="1">
      <alignment vertical="center"/>
    </xf>
    <xf numFmtId="177" fontId="6" fillId="0" borderId="11" xfId="1" applyNumberFormat="1" applyFont="1" applyBorder="1" applyAlignment="1">
      <alignment horizontal="center" vertical="center"/>
    </xf>
    <xf numFmtId="177" fontId="6" fillId="0" borderId="11" xfId="1" applyNumberFormat="1" applyFont="1" applyBorder="1">
      <alignment vertical="center"/>
    </xf>
    <xf numFmtId="41" fontId="0" fillId="0" borderId="0" xfId="0" applyNumberFormat="1">
      <alignment vertical="center"/>
    </xf>
    <xf numFmtId="41" fontId="0" fillId="0" borderId="0" xfId="0" applyNumberFormat="1" applyBorder="1">
      <alignment vertical="center"/>
    </xf>
    <xf numFmtId="0" fontId="6" fillId="0" borderId="3" xfId="1" applyNumberFormat="1" applyFont="1" applyBorder="1" applyAlignment="1">
      <alignment horizontal="right" vertical="center"/>
    </xf>
    <xf numFmtId="0" fontId="6" fillId="0" borderId="11" xfId="1" applyNumberFormat="1" applyFont="1" applyBorder="1" applyAlignment="1">
      <alignment horizontal="right" vertical="center"/>
    </xf>
    <xf numFmtId="178" fontId="6" fillId="0" borderId="10" xfId="1" applyNumberFormat="1" applyFont="1" applyBorder="1" applyAlignment="1">
      <alignment horizontal="right" vertical="center"/>
    </xf>
    <xf numFmtId="178" fontId="6" fillId="0" borderId="35" xfId="1" applyNumberFormat="1" applyFont="1" applyBorder="1" applyAlignment="1">
      <alignment horizontal="right" vertical="center"/>
    </xf>
    <xf numFmtId="178" fontId="6" fillId="0" borderId="17" xfId="1" applyNumberFormat="1" applyFont="1" applyBorder="1" applyAlignment="1">
      <alignment horizontal="right" vertical="center"/>
    </xf>
    <xf numFmtId="178" fontId="6" fillId="0" borderId="10" xfId="1" applyNumberFormat="1" applyFont="1" applyBorder="1">
      <alignment vertical="center"/>
    </xf>
    <xf numFmtId="177" fontId="6" fillId="0" borderId="3" xfId="1" applyNumberFormat="1" applyFont="1" applyBorder="1" applyAlignment="1">
      <alignment vertical="center"/>
    </xf>
    <xf numFmtId="177" fontId="6" fillId="0" borderId="25" xfId="1" applyNumberFormat="1" applyFont="1" applyBorder="1" applyAlignment="1">
      <alignment horizontal="center" vertical="center" wrapText="1"/>
    </xf>
    <xf numFmtId="177" fontId="6" fillId="0" borderId="12" xfId="1" applyNumberFormat="1" applyFont="1" applyBorder="1" applyAlignment="1">
      <alignment horizontal="center" vertical="center" wrapText="1"/>
    </xf>
    <xf numFmtId="0" fontId="6" fillId="0" borderId="20" xfId="1" applyNumberFormat="1" applyFont="1" applyBorder="1" applyAlignment="1">
      <alignment horizontal="right" vertical="center"/>
    </xf>
    <xf numFmtId="0" fontId="10" fillId="3" borderId="1" xfId="1" applyNumberFormat="1" applyFont="1" applyFill="1" applyBorder="1" applyAlignment="1">
      <alignment horizontal="right" vertical="center"/>
    </xf>
    <xf numFmtId="0" fontId="9" fillId="0" borderId="14" xfId="1" applyNumberFormat="1" applyFont="1" applyBorder="1" applyAlignment="1">
      <alignment horizontal="right" vertical="center"/>
    </xf>
    <xf numFmtId="0" fontId="10" fillId="0" borderId="1" xfId="1" applyNumberFormat="1" applyFont="1" applyBorder="1" applyAlignment="1">
      <alignment horizontal="right" vertical="center"/>
    </xf>
    <xf numFmtId="41" fontId="6" fillId="3" borderId="1" xfId="1" applyFont="1" applyFill="1" applyBorder="1" applyAlignment="1">
      <alignment horizontal="center" vertical="center" wrapText="1"/>
    </xf>
    <xf numFmtId="0" fontId="6" fillId="3" borderId="1" xfId="1" applyNumberFormat="1" applyFont="1" applyFill="1" applyBorder="1" applyAlignment="1">
      <alignment horizontal="center" vertical="center" wrapText="1"/>
    </xf>
    <xf numFmtId="0" fontId="10" fillId="0" borderId="9" xfId="1" applyNumberFormat="1" applyFont="1" applyBorder="1" applyAlignment="1">
      <alignment horizontal="right" vertical="center"/>
    </xf>
    <xf numFmtId="41" fontId="6" fillId="0" borderId="0" xfId="1" applyNumberFormat="1" applyFont="1" applyBorder="1" applyAlignment="1">
      <alignment horizontal="right" vertical="center"/>
    </xf>
    <xf numFmtId="178" fontId="6" fillId="3" borderId="10" xfId="1" applyNumberFormat="1" applyFont="1" applyFill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177" fontId="8" fillId="2" borderId="31" xfId="1" applyNumberFormat="1" applyFont="1" applyFill="1" applyBorder="1" applyAlignment="1">
      <alignment horizontal="center" vertical="center"/>
    </xf>
    <xf numFmtId="177" fontId="8" fillId="2" borderId="32" xfId="1" applyNumberFormat="1" applyFont="1" applyFill="1" applyBorder="1" applyAlignment="1">
      <alignment horizontal="center" vertical="center"/>
    </xf>
    <xf numFmtId="177" fontId="8" fillId="2" borderId="33" xfId="1" applyNumberFormat="1" applyFont="1" applyFill="1" applyBorder="1" applyAlignment="1">
      <alignment horizontal="center" vertical="center"/>
    </xf>
    <xf numFmtId="177" fontId="6" fillId="0" borderId="36" xfId="1" applyNumberFormat="1" applyFont="1" applyBorder="1" applyAlignment="1">
      <alignment horizontal="center" vertical="center"/>
    </xf>
    <xf numFmtId="177" fontId="6" fillId="0" borderId="37" xfId="1" applyNumberFormat="1" applyFont="1" applyBorder="1" applyAlignment="1">
      <alignment horizontal="center" vertical="center"/>
    </xf>
    <xf numFmtId="177" fontId="6" fillId="0" borderId="24" xfId="1" applyNumberFormat="1" applyFont="1" applyBorder="1" applyAlignment="1">
      <alignment horizontal="center" vertical="center" wrapText="1"/>
    </xf>
    <xf numFmtId="177" fontId="6" fillId="0" borderId="25" xfId="1" applyNumberFormat="1" applyFont="1" applyBorder="1" applyAlignment="1">
      <alignment horizontal="center" vertical="center" wrapText="1"/>
    </xf>
    <xf numFmtId="177" fontId="6" fillId="0" borderId="26" xfId="1" applyNumberFormat="1" applyFont="1" applyBorder="1" applyAlignment="1">
      <alignment horizontal="center" vertical="center" wrapText="1"/>
    </xf>
    <xf numFmtId="177" fontId="6" fillId="0" borderId="23" xfId="1" applyNumberFormat="1" applyFont="1" applyBorder="1" applyAlignment="1">
      <alignment horizontal="center" vertical="center" wrapText="1"/>
    </xf>
    <xf numFmtId="177" fontId="6" fillId="0" borderId="27" xfId="1" applyNumberFormat="1" applyFont="1" applyBorder="1" applyAlignment="1">
      <alignment horizontal="center" vertical="center" wrapText="1"/>
    </xf>
    <xf numFmtId="177" fontId="6" fillId="0" borderId="4" xfId="1" applyNumberFormat="1" applyFont="1" applyBorder="1" applyAlignment="1">
      <alignment horizontal="center" vertical="center" wrapText="1"/>
    </xf>
    <xf numFmtId="177" fontId="6" fillId="0" borderId="28" xfId="1" applyNumberFormat="1" applyFont="1" applyBorder="1" applyAlignment="1">
      <alignment horizontal="center" vertical="center" wrapText="1"/>
    </xf>
    <xf numFmtId="177" fontId="6" fillId="0" borderId="23" xfId="1" applyNumberFormat="1" applyFont="1" applyBorder="1" applyAlignment="1">
      <alignment horizontal="center" vertical="center"/>
    </xf>
    <xf numFmtId="177" fontId="6" fillId="0" borderId="2" xfId="1" applyNumberFormat="1" applyFont="1" applyBorder="1" applyAlignment="1">
      <alignment horizontal="center" vertical="center"/>
    </xf>
    <xf numFmtId="177" fontId="6" fillId="0" borderId="12" xfId="1" applyNumberFormat="1" applyFont="1" applyBorder="1" applyAlignment="1">
      <alignment horizontal="center" vertical="center"/>
    </xf>
    <xf numFmtId="177" fontId="6" fillId="0" borderId="29" xfId="1" applyNumberFormat="1" applyFont="1" applyBorder="1" applyAlignment="1">
      <alignment horizontal="center" vertical="center" wrapText="1"/>
    </xf>
    <xf numFmtId="177" fontId="6" fillId="0" borderId="12" xfId="1" applyNumberFormat="1" applyFont="1" applyBorder="1" applyAlignment="1">
      <alignment horizontal="center" vertical="center" wrapText="1"/>
    </xf>
    <xf numFmtId="177" fontId="6" fillId="0" borderId="4" xfId="1" applyNumberFormat="1" applyFont="1" applyBorder="1" applyAlignment="1">
      <alignment horizontal="center" vertical="center"/>
    </xf>
    <xf numFmtId="177" fontId="8" fillId="0" borderId="39" xfId="1" applyNumberFormat="1" applyFont="1" applyBorder="1" applyAlignment="1">
      <alignment horizontal="center" vertical="center"/>
    </xf>
    <xf numFmtId="177" fontId="8" fillId="0" borderId="40" xfId="1" applyNumberFormat="1" applyFont="1" applyBorder="1" applyAlignment="1">
      <alignment horizontal="center" vertical="center"/>
    </xf>
    <xf numFmtId="177" fontId="8" fillId="0" borderId="41" xfId="1" applyNumberFormat="1" applyFont="1" applyBorder="1" applyAlignment="1">
      <alignment horizontal="center" vertical="center"/>
    </xf>
    <xf numFmtId="177" fontId="6" fillId="0" borderId="38" xfId="1" applyNumberFormat="1" applyFont="1" applyBorder="1" applyAlignment="1">
      <alignment horizontal="center" vertical="center"/>
    </xf>
    <xf numFmtId="177" fontId="6" fillId="0" borderId="21" xfId="1" applyNumberFormat="1" applyFont="1" applyBorder="1" applyAlignment="1">
      <alignment horizontal="center" vertical="center"/>
    </xf>
    <xf numFmtId="177" fontId="11" fillId="0" borderId="24" xfId="1" applyNumberFormat="1" applyFont="1" applyBorder="1" applyAlignment="1">
      <alignment horizontal="center" vertical="center" wrapText="1"/>
    </xf>
    <xf numFmtId="177" fontId="11" fillId="0" borderId="25" xfId="1" applyNumberFormat="1" applyFont="1" applyBorder="1" applyAlignment="1">
      <alignment horizontal="center" vertical="center" wrapText="1"/>
    </xf>
    <xf numFmtId="177" fontId="6" fillId="0" borderId="27" xfId="1" applyNumberFormat="1" applyFont="1" applyBorder="1" applyAlignment="1">
      <alignment horizontal="center" vertical="center"/>
    </xf>
    <xf numFmtId="177" fontId="6" fillId="0" borderId="2" xfId="1" applyNumberFormat="1" applyFont="1" applyBorder="1" applyAlignment="1">
      <alignment horizontal="center" vertical="center" wrapText="1"/>
    </xf>
    <xf numFmtId="177" fontId="4" fillId="0" borderId="0" xfId="1" applyNumberFormat="1" applyFont="1" applyAlignment="1">
      <alignment horizontal="center" vertical="center"/>
    </xf>
    <xf numFmtId="177" fontId="6" fillId="0" borderId="42" xfId="1" applyNumberFormat="1" applyFont="1" applyBorder="1" applyAlignment="1">
      <alignment horizontal="center" vertical="center"/>
    </xf>
    <xf numFmtId="41" fontId="11" fillId="0" borderId="23" xfId="1" applyNumberFormat="1" applyFont="1" applyBorder="1" applyAlignment="1">
      <alignment horizontal="center" vertical="center" wrapText="1"/>
    </xf>
    <xf numFmtId="41" fontId="11" fillId="0" borderId="12" xfId="1" applyNumberFormat="1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view="pageBreakPreview" zoomScaleSheetLayoutView="100" workbookViewId="0">
      <pane xSplit="4" ySplit="7" topLeftCell="E20" activePane="bottomRight" state="frozen"/>
      <selection pane="topRight" activeCell="D1" sqref="D1"/>
      <selection pane="bottomLeft" activeCell="A6" sqref="A6"/>
      <selection pane="bottomRight" activeCell="K37" sqref="K37"/>
    </sheetView>
  </sheetViews>
  <sheetFormatPr defaultRowHeight="16.5"/>
  <cols>
    <col min="1" max="1" width="9" hidden="1" customWidth="1"/>
    <col min="2" max="2" width="3.25" customWidth="1"/>
    <col min="3" max="3" width="6.125" customWidth="1"/>
    <col min="4" max="4" width="13.625" customWidth="1"/>
    <col min="5" max="5" width="10.75" customWidth="1"/>
    <col min="6" max="6" width="9.75" customWidth="1"/>
    <col min="7" max="7" width="9.5" customWidth="1"/>
    <col min="8" max="8" width="7" style="80" customWidth="1"/>
    <col min="9" max="9" width="4.5" customWidth="1"/>
    <col min="10" max="10" width="5.875" customWidth="1"/>
    <col min="11" max="11" width="12.375" customWidth="1"/>
  </cols>
  <sheetData>
    <row r="1" spans="1:15" ht="35.25" customHeight="1">
      <c r="A1" s="5"/>
      <c r="B1" s="128" t="s">
        <v>82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29.25" customHeight="1">
      <c r="A2" s="5"/>
      <c r="B2" s="6" t="s">
        <v>39</v>
      </c>
      <c r="C2" s="6"/>
      <c r="D2" s="6"/>
      <c r="E2" s="6"/>
      <c r="F2" s="6"/>
      <c r="G2" s="6"/>
      <c r="H2" s="7"/>
    </row>
    <row r="3" spans="1:15" ht="16.5" customHeight="1">
      <c r="A3" s="5"/>
      <c r="B3" s="69"/>
      <c r="C3" s="69"/>
      <c r="D3" s="71"/>
      <c r="E3" s="68"/>
      <c r="F3" s="68"/>
      <c r="G3" s="72"/>
      <c r="H3" s="98"/>
      <c r="I3" s="6"/>
      <c r="J3" s="6"/>
      <c r="K3" s="6"/>
      <c r="L3" s="6"/>
      <c r="M3" s="100" t="s">
        <v>15</v>
      </c>
      <c r="N3" s="100"/>
      <c r="O3" s="100"/>
    </row>
    <row r="4" spans="1:15" s="3" customFormat="1" ht="8.25" customHeight="1" thickBot="1">
      <c r="A4" s="8"/>
      <c r="B4" s="6"/>
      <c r="C4" s="6"/>
      <c r="D4" s="6"/>
      <c r="E4" s="6"/>
      <c r="F4" s="6"/>
      <c r="G4" s="6"/>
      <c r="H4" s="7"/>
    </row>
    <row r="5" spans="1:15" ht="28.5" customHeight="1">
      <c r="A5" s="5" t="s">
        <v>40</v>
      </c>
      <c r="B5" s="101" t="s">
        <v>41</v>
      </c>
      <c r="C5" s="102"/>
      <c r="D5" s="102"/>
      <c r="E5" s="102"/>
      <c r="F5" s="102"/>
      <c r="G5" s="102"/>
      <c r="H5" s="103"/>
      <c r="I5" s="101" t="s">
        <v>42</v>
      </c>
      <c r="J5" s="102"/>
      <c r="K5" s="102"/>
      <c r="L5" s="102"/>
      <c r="M5" s="102"/>
      <c r="N5" s="102"/>
      <c r="O5" s="103"/>
    </row>
    <row r="6" spans="1:15" ht="38.1" customHeight="1" thickBot="1">
      <c r="A6" s="5"/>
      <c r="B6" s="9" t="s">
        <v>4</v>
      </c>
      <c r="C6" s="10" t="s">
        <v>5</v>
      </c>
      <c r="D6" s="10" t="s">
        <v>6</v>
      </c>
      <c r="E6" s="11" t="s">
        <v>83</v>
      </c>
      <c r="F6" s="11" t="s">
        <v>81</v>
      </c>
      <c r="G6" s="11" t="s">
        <v>43</v>
      </c>
      <c r="H6" s="12" t="s">
        <v>44</v>
      </c>
      <c r="I6" s="9" t="s">
        <v>4</v>
      </c>
      <c r="J6" s="10" t="s">
        <v>5</v>
      </c>
      <c r="K6" s="10" t="s">
        <v>6</v>
      </c>
      <c r="L6" s="11" t="s">
        <v>83</v>
      </c>
      <c r="M6" s="11" t="s">
        <v>81</v>
      </c>
      <c r="N6" s="11" t="s">
        <v>43</v>
      </c>
      <c r="O6" s="12" t="s">
        <v>44</v>
      </c>
    </row>
    <row r="7" spans="1:15" ht="32.450000000000003" customHeight="1" thickBot="1">
      <c r="A7" s="5"/>
      <c r="B7" s="119" t="s">
        <v>45</v>
      </c>
      <c r="C7" s="120"/>
      <c r="D7" s="121"/>
      <c r="E7" s="13">
        <f>E8+E10+E13+E31+E39+E28</f>
        <v>2433129</v>
      </c>
      <c r="F7" s="13">
        <f>F8+F10+F13+F31+F39+F28</f>
        <v>2428848</v>
      </c>
      <c r="G7" s="93" t="s">
        <v>94</v>
      </c>
      <c r="H7" s="14">
        <f t="shared" ref="H7:H40" si="0">F7/E7*100</f>
        <v>99.824053718483484</v>
      </c>
      <c r="I7" s="119" t="s">
        <v>45</v>
      </c>
      <c r="J7" s="120"/>
      <c r="K7" s="121"/>
      <c r="L7" s="13">
        <f>L8+L25+L29+L58</f>
        <v>2433129</v>
      </c>
      <c r="M7" s="13">
        <f>M8+M25+M29+M58</f>
        <v>2428848</v>
      </c>
      <c r="N7" s="93" t="s">
        <v>94</v>
      </c>
      <c r="O7" s="14">
        <f t="shared" ref="O7:O49" si="1">M7/L7*100</f>
        <v>99.824053718483484</v>
      </c>
    </row>
    <row r="8" spans="1:15" ht="24.95" customHeight="1" thickTop="1">
      <c r="A8" s="5"/>
      <c r="B8" s="116" t="s">
        <v>46</v>
      </c>
      <c r="C8" s="122" t="s">
        <v>2</v>
      </c>
      <c r="D8" s="123"/>
      <c r="E8" s="15">
        <f>E9</f>
        <v>60492</v>
      </c>
      <c r="F8" s="15">
        <f>F9</f>
        <v>59161</v>
      </c>
      <c r="G8" s="91" t="s">
        <v>89</v>
      </c>
      <c r="H8" s="17">
        <f t="shared" si="0"/>
        <v>97.799709052436697</v>
      </c>
      <c r="I8" s="116" t="s">
        <v>47</v>
      </c>
      <c r="J8" s="122" t="s">
        <v>2</v>
      </c>
      <c r="K8" s="123"/>
      <c r="L8" s="18">
        <f>L9+L14+L17</f>
        <v>264374</v>
      </c>
      <c r="M8" s="18">
        <f>M9+M14+M17</f>
        <v>279506</v>
      </c>
      <c r="N8" s="16">
        <f t="shared" ref="N8:N49" si="2">M8-L8</f>
        <v>15132</v>
      </c>
      <c r="O8" s="19">
        <f t="shared" si="1"/>
        <v>105.72370959322777</v>
      </c>
    </row>
    <row r="9" spans="1:15" ht="24.95" customHeight="1">
      <c r="A9" s="5"/>
      <c r="B9" s="108"/>
      <c r="C9" s="20" t="s">
        <v>0</v>
      </c>
      <c r="D9" s="21" t="s">
        <v>48</v>
      </c>
      <c r="E9" s="22">
        <v>60492</v>
      </c>
      <c r="F9" s="22">
        <v>59161</v>
      </c>
      <c r="G9" s="82" t="s">
        <v>89</v>
      </c>
      <c r="H9" s="23">
        <f t="shared" si="0"/>
        <v>97.799709052436697</v>
      </c>
      <c r="I9" s="107"/>
      <c r="J9" s="109" t="s">
        <v>49</v>
      </c>
      <c r="K9" s="24" t="s">
        <v>1</v>
      </c>
      <c r="L9" s="25">
        <f>SUM(L10:L13)</f>
        <v>236636</v>
      </c>
      <c r="M9" s="25">
        <f>SUM(M10:M13)</f>
        <v>252402</v>
      </c>
      <c r="N9" s="26">
        <f t="shared" si="2"/>
        <v>15766</v>
      </c>
      <c r="O9" s="27">
        <f t="shared" si="1"/>
        <v>106.66255345763113</v>
      </c>
    </row>
    <row r="10" spans="1:15" ht="24.95" customHeight="1">
      <c r="A10" s="5"/>
      <c r="B10" s="106" t="s">
        <v>50</v>
      </c>
      <c r="C10" s="104" t="s">
        <v>2</v>
      </c>
      <c r="D10" s="105"/>
      <c r="E10" s="28">
        <f>E11</f>
        <v>8000</v>
      </c>
      <c r="F10" s="28">
        <f>F11</f>
        <v>8000</v>
      </c>
      <c r="G10" s="28">
        <f t="shared" ref="G10:G41" si="3">F10-E10</f>
        <v>0</v>
      </c>
      <c r="H10" s="29">
        <f t="shared" si="0"/>
        <v>100</v>
      </c>
      <c r="I10" s="107"/>
      <c r="J10" s="110"/>
      <c r="K10" s="24" t="s">
        <v>9</v>
      </c>
      <c r="L10" s="25">
        <v>199863</v>
      </c>
      <c r="M10" s="25">
        <v>212050</v>
      </c>
      <c r="N10" s="26">
        <f t="shared" si="2"/>
        <v>12187</v>
      </c>
      <c r="O10" s="27">
        <f t="shared" si="1"/>
        <v>106.09767690868243</v>
      </c>
    </row>
    <row r="11" spans="1:15" ht="24.95" customHeight="1">
      <c r="A11" s="5"/>
      <c r="B11" s="107"/>
      <c r="C11" s="113" t="s">
        <v>36</v>
      </c>
      <c r="D11" s="24" t="s">
        <v>1</v>
      </c>
      <c r="E11" s="26">
        <f t="shared" ref="E11:F11" si="4">E12</f>
        <v>8000</v>
      </c>
      <c r="F11" s="26">
        <f t="shared" si="4"/>
        <v>8000</v>
      </c>
      <c r="G11" s="26">
        <f t="shared" si="3"/>
        <v>0</v>
      </c>
      <c r="H11" s="30">
        <f t="shared" si="0"/>
        <v>100</v>
      </c>
      <c r="I11" s="107"/>
      <c r="J11" s="110"/>
      <c r="K11" s="24" t="s">
        <v>10</v>
      </c>
      <c r="L11" s="25">
        <v>16656</v>
      </c>
      <c r="M11" s="25">
        <v>18128</v>
      </c>
      <c r="N11" s="26">
        <f t="shared" si="2"/>
        <v>1472</v>
      </c>
      <c r="O11" s="27">
        <f t="shared" si="1"/>
        <v>108.83765609990394</v>
      </c>
    </row>
    <row r="12" spans="1:15" ht="24.95" customHeight="1">
      <c r="A12" s="5"/>
      <c r="B12" s="108"/>
      <c r="C12" s="118"/>
      <c r="D12" s="24" t="s">
        <v>37</v>
      </c>
      <c r="E12" s="26">
        <v>8000</v>
      </c>
      <c r="F12" s="26">
        <v>8000</v>
      </c>
      <c r="G12" s="26">
        <f t="shared" si="3"/>
        <v>0</v>
      </c>
      <c r="H12" s="30">
        <f t="shared" si="0"/>
        <v>100</v>
      </c>
      <c r="I12" s="107"/>
      <c r="J12" s="110"/>
      <c r="K12" s="24" t="s">
        <v>11</v>
      </c>
      <c r="L12" s="25">
        <v>19457</v>
      </c>
      <c r="M12" s="25">
        <v>21564</v>
      </c>
      <c r="N12" s="58">
        <f t="shared" si="2"/>
        <v>2107</v>
      </c>
      <c r="O12" s="27">
        <f t="shared" si="1"/>
        <v>110.82900755512155</v>
      </c>
    </row>
    <row r="13" spans="1:15" ht="24.95" customHeight="1">
      <c r="A13" s="5"/>
      <c r="B13" s="124" t="s">
        <v>51</v>
      </c>
      <c r="C13" s="104" t="s">
        <v>2</v>
      </c>
      <c r="D13" s="105"/>
      <c r="E13" s="28">
        <f>E14+E16</f>
        <v>1698191</v>
      </c>
      <c r="F13" s="28">
        <f>F14+F16</f>
        <v>1867470</v>
      </c>
      <c r="G13" s="28">
        <f t="shared" si="3"/>
        <v>169279</v>
      </c>
      <c r="H13" s="29">
        <f t="shared" si="0"/>
        <v>109.96819556810749</v>
      </c>
      <c r="I13" s="107"/>
      <c r="J13" s="117"/>
      <c r="K13" s="31" t="s">
        <v>20</v>
      </c>
      <c r="L13" s="25">
        <v>660</v>
      </c>
      <c r="M13" s="25">
        <v>660</v>
      </c>
      <c r="N13" s="26">
        <v>0</v>
      </c>
      <c r="O13" s="27">
        <f t="shared" si="1"/>
        <v>100</v>
      </c>
    </row>
    <row r="14" spans="1:15" ht="24.95" customHeight="1">
      <c r="A14" s="5"/>
      <c r="B14" s="125"/>
      <c r="C14" s="113" t="s">
        <v>7</v>
      </c>
      <c r="D14" s="24" t="s">
        <v>1</v>
      </c>
      <c r="E14" s="26">
        <f>SUM(E15:E15)</f>
        <v>259776</v>
      </c>
      <c r="F14" s="26">
        <f>SUM(F15:F15)</f>
        <v>274908</v>
      </c>
      <c r="G14" s="26">
        <f t="shared" si="3"/>
        <v>15132</v>
      </c>
      <c r="H14" s="30">
        <f t="shared" si="0"/>
        <v>105.8250184774575</v>
      </c>
      <c r="I14" s="107"/>
      <c r="J14" s="109" t="s">
        <v>78</v>
      </c>
      <c r="K14" s="24" t="s">
        <v>1</v>
      </c>
      <c r="L14" s="25">
        <f>SUM(L15:L16)</f>
        <v>8243</v>
      </c>
      <c r="M14" s="25">
        <f>SUM(M15:M16)</f>
        <v>7192</v>
      </c>
      <c r="N14" s="32" t="s">
        <v>104</v>
      </c>
      <c r="O14" s="27">
        <f t="shared" si="1"/>
        <v>87.249787698653407</v>
      </c>
    </row>
    <row r="15" spans="1:15" ht="24.95" customHeight="1">
      <c r="A15" s="5"/>
      <c r="B15" s="125"/>
      <c r="C15" s="126"/>
      <c r="D15" s="24" t="s">
        <v>8</v>
      </c>
      <c r="E15" s="26">
        <v>259776</v>
      </c>
      <c r="F15" s="26">
        <v>274908</v>
      </c>
      <c r="G15" s="26">
        <f t="shared" si="3"/>
        <v>15132</v>
      </c>
      <c r="H15" s="30">
        <f t="shared" si="0"/>
        <v>105.8250184774575</v>
      </c>
      <c r="I15" s="107"/>
      <c r="J15" s="110"/>
      <c r="K15" s="24" t="s">
        <v>77</v>
      </c>
      <c r="L15" s="25">
        <v>6000</v>
      </c>
      <c r="M15" s="25">
        <v>6000</v>
      </c>
      <c r="N15" s="26">
        <f t="shared" si="2"/>
        <v>0</v>
      </c>
      <c r="O15" s="30">
        <f t="shared" si="1"/>
        <v>100</v>
      </c>
    </row>
    <row r="16" spans="1:15" ht="24.95" customHeight="1">
      <c r="A16" s="5"/>
      <c r="B16" s="125"/>
      <c r="C16" s="109" t="s">
        <v>31</v>
      </c>
      <c r="D16" s="24" t="s">
        <v>1</v>
      </c>
      <c r="E16" s="26">
        <f>SUM(E17:E27)</f>
        <v>1438415</v>
      </c>
      <c r="F16" s="26">
        <f>SUM(F17:F27)</f>
        <v>1592562</v>
      </c>
      <c r="G16" s="26">
        <f t="shared" si="3"/>
        <v>154147</v>
      </c>
      <c r="H16" s="30">
        <f t="shared" si="0"/>
        <v>110.71644831289997</v>
      </c>
      <c r="I16" s="107"/>
      <c r="J16" s="117"/>
      <c r="K16" s="24" t="s">
        <v>3</v>
      </c>
      <c r="L16" s="25">
        <v>2243</v>
      </c>
      <c r="M16" s="25">
        <v>1192</v>
      </c>
      <c r="N16" s="32" t="s">
        <v>104</v>
      </c>
      <c r="O16" s="27">
        <f t="shared" si="1"/>
        <v>53.143111903700401</v>
      </c>
    </row>
    <row r="17" spans="1:15" ht="24.95" customHeight="1">
      <c r="A17" s="5"/>
      <c r="B17" s="125"/>
      <c r="C17" s="110"/>
      <c r="D17" s="33" t="s">
        <v>30</v>
      </c>
      <c r="E17" s="34">
        <v>74415</v>
      </c>
      <c r="F17" s="34">
        <v>122772</v>
      </c>
      <c r="G17" s="26">
        <f t="shared" si="3"/>
        <v>48357</v>
      </c>
      <c r="H17" s="30">
        <f t="shared" si="0"/>
        <v>164.98286635758919</v>
      </c>
      <c r="I17" s="107"/>
      <c r="J17" s="109" t="s">
        <v>52</v>
      </c>
      <c r="K17" s="24" t="s">
        <v>1</v>
      </c>
      <c r="L17" s="25">
        <f>SUM(L18:L24)</f>
        <v>19495</v>
      </c>
      <c r="M17" s="25">
        <f>SUM(M18:M24)</f>
        <v>19912</v>
      </c>
      <c r="N17" s="26">
        <f t="shared" si="2"/>
        <v>417</v>
      </c>
      <c r="O17" s="27">
        <f t="shared" si="1"/>
        <v>102.13901000256476</v>
      </c>
    </row>
    <row r="18" spans="1:15" ht="24.95" customHeight="1">
      <c r="A18" s="5"/>
      <c r="B18" s="125"/>
      <c r="C18" s="110"/>
      <c r="D18" s="33" t="s">
        <v>113</v>
      </c>
      <c r="E18" s="34">
        <v>113400</v>
      </c>
      <c r="F18" s="34">
        <v>63000</v>
      </c>
      <c r="G18" s="92" t="s">
        <v>90</v>
      </c>
      <c r="H18" s="30">
        <f t="shared" si="0"/>
        <v>55.555555555555557</v>
      </c>
      <c r="I18" s="107"/>
      <c r="J18" s="110"/>
      <c r="K18" s="24" t="s">
        <v>12</v>
      </c>
      <c r="L18" s="25">
        <v>291</v>
      </c>
      <c r="M18" s="25">
        <v>500</v>
      </c>
      <c r="N18" s="26">
        <f t="shared" si="2"/>
        <v>209</v>
      </c>
      <c r="O18" s="27">
        <f t="shared" si="1"/>
        <v>171.82130584192439</v>
      </c>
    </row>
    <row r="19" spans="1:15" ht="24.95" customHeight="1">
      <c r="A19" s="5"/>
      <c r="B19" s="125"/>
      <c r="C19" s="110"/>
      <c r="D19" s="33" t="s">
        <v>88</v>
      </c>
      <c r="E19" s="34">
        <v>117600</v>
      </c>
      <c r="F19" s="34">
        <v>84000</v>
      </c>
      <c r="G19" s="92" t="s">
        <v>91</v>
      </c>
      <c r="H19" s="30">
        <f t="shared" si="0"/>
        <v>71.428571428571431</v>
      </c>
      <c r="I19" s="107"/>
      <c r="J19" s="110"/>
      <c r="K19" s="24" t="s">
        <v>13</v>
      </c>
      <c r="L19" s="36">
        <v>473</v>
      </c>
      <c r="M19" s="36">
        <v>473</v>
      </c>
      <c r="N19" s="26">
        <f t="shared" si="2"/>
        <v>0</v>
      </c>
      <c r="O19" s="37">
        <f t="shared" si="1"/>
        <v>100</v>
      </c>
    </row>
    <row r="20" spans="1:15" ht="24.95" customHeight="1">
      <c r="A20" s="5"/>
      <c r="B20" s="125"/>
      <c r="C20" s="110"/>
      <c r="D20" s="38" t="s">
        <v>53</v>
      </c>
      <c r="E20" s="39">
        <v>42000</v>
      </c>
      <c r="F20" s="39">
        <v>84000</v>
      </c>
      <c r="G20" s="35">
        <f t="shared" si="3"/>
        <v>42000</v>
      </c>
      <c r="H20" s="30">
        <f t="shared" si="0"/>
        <v>200</v>
      </c>
      <c r="I20" s="107"/>
      <c r="J20" s="110"/>
      <c r="K20" s="24" t="s">
        <v>14</v>
      </c>
      <c r="L20" s="36">
        <v>3180</v>
      </c>
      <c r="M20" s="36">
        <v>3500</v>
      </c>
      <c r="N20" s="26">
        <f t="shared" si="2"/>
        <v>320</v>
      </c>
      <c r="O20" s="37">
        <f t="shared" si="1"/>
        <v>110.062893081761</v>
      </c>
    </row>
    <row r="21" spans="1:15" ht="24.95" customHeight="1">
      <c r="A21" s="5"/>
      <c r="B21" s="125"/>
      <c r="C21" s="110"/>
      <c r="D21" s="33" t="s">
        <v>54</v>
      </c>
      <c r="E21" s="39">
        <v>63000</v>
      </c>
      <c r="F21" s="39">
        <v>84000</v>
      </c>
      <c r="G21" s="35">
        <f t="shared" si="3"/>
        <v>21000</v>
      </c>
      <c r="H21" s="30">
        <f t="shared" si="0"/>
        <v>133.33333333333331</v>
      </c>
      <c r="I21" s="107"/>
      <c r="J21" s="110"/>
      <c r="K21" s="24" t="s">
        <v>38</v>
      </c>
      <c r="L21" s="25">
        <v>5749</v>
      </c>
      <c r="M21" s="25">
        <v>5337</v>
      </c>
      <c r="N21" s="32" t="s">
        <v>105</v>
      </c>
      <c r="O21" s="27">
        <f t="shared" si="1"/>
        <v>92.833536267176896</v>
      </c>
    </row>
    <row r="22" spans="1:15" ht="24.95" customHeight="1">
      <c r="A22" s="5"/>
      <c r="B22" s="125"/>
      <c r="C22" s="110"/>
      <c r="D22" s="33" t="s">
        <v>55</v>
      </c>
      <c r="E22" s="39">
        <v>514000</v>
      </c>
      <c r="F22" s="39">
        <v>257000</v>
      </c>
      <c r="G22" s="92" t="s">
        <v>92</v>
      </c>
      <c r="H22" s="30">
        <f t="shared" si="0"/>
        <v>50</v>
      </c>
      <c r="I22" s="107"/>
      <c r="J22" s="110"/>
      <c r="K22" s="24" t="s">
        <v>27</v>
      </c>
      <c r="L22" s="25">
        <v>146</v>
      </c>
      <c r="M22" s="25">
        <v>146</v>
      </c>
      <c r="N22" s="26">
        <f t="shared" si="2"/>
        <v>0</v>
      </c>
      <c r="O22" s="27">
        <f t="shared" si="1"/>
        <v>100</v>
      </c>
    </row>
    <row r="23" spans="1:15" ht="24.95" customHeight="1">
      <c r="A23" s="5"/>
      <c r="B23" s="125"/>
      <c r="C23" s="110"/>
      <c r="D23" s="33" t="s">
        <v>56</v>
      </c>
      <c r="E23" s="34">
        <v>257000</v>
      </c>
      <c r="F23" s="34">
        <v>308400</v>
      </c>
      <c r="G23" s="35">
        <f t="shared" ref="G23:G25" si="5">F23-E23</f>
        <v>51400</v>
      </c>
      <c r="H23" s="30">
        <f t="shared" si="0"/>
        <v>120</v>
      </c>
      <c r="I23" s="107"/>
      <c r="J23" s="110"/>
      <c r="K23" s="24" t="s">
        <v>28</v>
      </c>
      <c r="L23" s="25">
        <f>-264+2000</f>
        <v>1736</v>
      </c>
      <c r="M23" s="25">
        <v>2036</v>
      </c>
      <c r="N23" s="26">
        <f t="shared" si="2"/>
        <v>300</v>
      </c>
      <c r="O23" s="37">
        <f t="shared" si="1"/>
        <v>117.2811059907834</v>
      </c>
    </row>
    <row r="24" spans="1:15" ht="24.95" customHeight="1">
      <c r="A24" s="5"/>
      <c r="B24" s="125"/>
      <c r="C24" s="110"/>
      <c r="D24" s="31" t="s">
        <v>32</v>
      </c>
      <c r="E24" s="34">
        <v>257000</v>
      </c>
      <c r="F24" s="34">
        <v>249290</v>
      </c>
      <c r="G24" s="92" t="s">
        <v>93</v>
      </c>
      <c r="H24" s="30">
        <f t="shared" si="0"/>
        <v>97</v>
      </c>
      <c r="I24" s="108"/>
      <c r="J24" s="111"/>
      <c r="K24" s="75" t="s">
        <v>29</v>
      </c>
      <c r="L24" s="88">
        <v>7920</v>
      </c>
      <c r="M24" s="88">
        <v>7920</v>
      </c>
      <c r="N24" s="41">
        <f t="shared" si="2"/>
        <v>0</v>
      </c>
      <c r="O24" s="42">
        <f t="shared" si="1"/>
        <v>100</v>
      </c>
    </row>
    <row r="25" spans="1:15" ht="24.95" customHeight="1">
      <c r="A25" s="5"/>
      <c r="B25" s="125"/>
      <c r="C25" s="110"/>
      <c r="D25" s="33" t="s">
        <v>87</v>
      </c>
      <c r="E25" s="34">
        <v>0</v>
      </c>
      <c r="F25" s="34">
        <v>77100</v>
      </c>
      <c r="G25" s="35">
        <f t="shared" si="5"/>
        <v>77100</v>
      </c>
      <c r="H25" s="84">
        <v>0</v>
      </c>
      <c r="I25" s="106" t="s">
        <v>57</v>
      </c>
      <c r="J25" s="104" t="s">
        <v>2</v>
      </c>
      <c r="K25" s="129"/>
      <c r="L25" s="54">
        <f>SUM(L27:L28)</f>
        <v>1402</v>
      </c>
      <c r="M25" s="54">
        <f>SUM(M27:M28)</f>
        <v>1402</v>
      </c>
      <c r="N25" s="28">
        <f t="shared" si="2"/>
        <v>0</v>
      </c>
      <c r="O25" s="44">
        <f t="shared" si="1"/>
        <v>100</v>
      </c>
    </row>
    <row r="26" spans="1:15" ht="24.95" customHeight="1">
      <c r="A26" s="5"/>
      <c r="B26" s="125"/>
      <c r="C26" s="110"/>
      <c r="D26" s="33" t="s">
        <v>84</v>
      </c>
      <c r="E26" s="34">
        <v>0</v>
      </c>
      <c r="F26" s="34">
        <v>257000</v>
      </c>
      <c r="G26" s="40">
        <f t="shared" si="3"/>
        <v>257000</v>
      </c>
      <c r="H26" s="84">
        <v>0</v>
      </c>
      <c r="I26" s="107"/>
      <c r="J26" s="109" t="s">
        <v>58</v>
      </c>
      <c r="K26" s="31" t="s">
        <v>1</v>
      </c>
      <c r="L26" s="41">
        <f>L25</f>
        <v>1402</v>
      </c>
      <c r="M26" s="41">
        <f>M25</f>
        <v>1402</v>
      </c>
      <c r="N26" s="26">
        <f t="shared" si="2"/>
        <v>0</v>
      </c>
      <c r="O26" s="27">
        <f t="shared" si="1"/>
        <v>100</v>
      </c>
    </row>
    <row r="27" spans="1:15" ht="24.95" customHeight="1">
      <c r="A27" s="5"/>
      <c r="B27" s="125"/>
      <c r="C27" s="110"/>
      <c r="D27" s="31" t="s">
        <v>85</v>
      </c>
      <c r="E27" s="34">
        <v>0</v>
      </c>
      <c r="F27" s="34">
        <v>6000</v>
      </c>
      <c r="G27" s="26">
        <f t="shared" si="3"/>
        <v>6000</v>
      </c>
      <c r="H27" s="84">
        <v>0</v>
      </c>
      <c r="I27" s="107"/>
      <c r="J27" s="110"/>
      <c r="K27" s="45" t="s">
        <v>61</v>
      </c>
      <c r="L27" s="41">
        <v>264</v>
      </c>
      <c r="M27" s="41">
        <v>264</v>
      </c>
      <c r="N27" s="41">
        <f t="shared" si="2"/>
        <v>0</v>
      </c>
      <c r="O27" s="46">
        <f t="shared" si="1"/>
        <v>100</v>
      </c>
    </row>
    <row r="28" spans="1:15" ht="24.95" customHeight="1">
      <c r="A28" s="5"/>
      <c r="B28" s="106" t="s">
        <v>59</v>
      </c>
      <c r="C28" s="104" t="s">
        <v>2</v>
      </c>
      <c r="D28" s="105"/>
      <c r="E28" s="28">
        <v>0</v>
      </c>
      <c r="F28" s="28">
        <f>F29</f>
        <v>4000</v>
      </c>
      <c r="G28" s="28">
        <f t="shared" si="3"/>
        <v>4000</v>
      </c>
      <c r="H28" s="85">
        <v>0</v>
      </c>
      <c r="I28" s="108"/>
      <c r="J28" s="111"/>
      <c r="K28" s="21" t="s">
        <v>62</v>
      </c>
      <c r="L28" s="47">
        <v>1138</v>
      </c>
      <c r="M28" s="47">
        <v>1138</v>
      </c>
      <c r="N28" s="22">
        <f t="shared" si="2"/>
        <v>0</v>
      </c>
      <c r="O28" s="48">
        <f t="shared" si="1"/>
        <v>100</v>
      </c>
    </row>
    <row r="29" spans="1:15" ht="24.95" customHeight="1">
      <c r="A29" s="5"/>
      <c r="B29" s="107"/>
      <c r="C29" s="109" t="s">
        <v>60</v>
      </c>
      <c r="D29" s="24" t="s">
        <v>1</v>
      </c>
      <c r="E29" s="26">
        <v>0</v>
      </c>
      <c r="F29" s="26">
        <f>F30</f>
        <v>4000</v>
      </c>
      <c r="G29" s="26">
        <f t="shared" si="3"/>
        <v>4000</v>
      </c>
      <c r="H29" s="84">
        <v>0</v>
      </c>
      <c r="I29" s="106" t="s">
        <v>63</v>
      </c>
      <c r="J29" s="104" t="s">
        <v>2</v>
      </c>
      <c r="K29" s="105"/>
      <c r="L29" s="43">
        <f>L30+L32+L44</f>
        <v>2097603</v>
      </c>
      <c r="M29" s="43">
        <f>M30+M32+M44</f>
        <v>2106392</v>
      </c>
      <c r="N29" s="28">
        <f t="shared" si="2"/>
        <v>8789</v>
      </c>
      <c r="O29" s="44">
        <f t="shared" si="1"/>
        <v>100.41900207045853</v>
      </c>
    </row>
    <row r="30" spans="1:15" ht="24.95" customHeight="1">
      <c r="A30" s="5"/>
      <c r="B30" s="108"/>
      <c r="C30" s="115"/>
      <c r="D30" s="24" t="s">
        <v>34</v>
      </c>
      <c r="E30" s="26">
        <v>0</v>
      </c>
      <c r="F30" s="26">
        <v>4000</v>
      </c>
      <c r="G30" s="26">
        <f t="shared" si="3"/>
        <v>4000</v>
      </c>
      <c r="H30" s="84">
        <v>0</v>
      </c>
      <c r="I30" s="107"/>
      <c r="J30" s="130" t="s">
        <v>65</v>
      </c>
      <c r="K30" s="49" t="s">
        <v>1</v>
      </c>
      <c r="L30" s="50">
        <f t="shared" ref="L30:M30" si="6">L31</f>
        <v>2000</v>
      </c>
      <c r="M30" s="50">
        <f t="shared" si="6"/>
        <v>6000</v>
      </c>
      <c r="N30" s="26">
        <f t="shared" si="2"/>
        <v>4000</v>
      </c>
      <c r="O30" s="27">
        <f t="shared" si="1"/>
        <v>300</v>
      </c>
    </row>
    <row r="31" spans="1:15" ht="24.95" customHeight="1">
      <c r="A31" s="5"/>
      <c r="B31" s="106" t="s">
        <v>64</v>
      </c>
      <c r="C31" s="104" t="s">
        <v>2</v>
      </c>
      <c r="D31" s="105"/>
      <c r="E31" s="28">
        <f>E32</f>
        <v>666310</v>
      </c>
      <c r="F31" s="28">
        <f>F32</f>
        <v>490120</v>
      </c>
      <c r="G31" s="76" t="s">
        <v>95</v>
      </c>
      <c r="H31" s="29">
        <f t="shared" si="0"/>
        <v>73.55735318395341</v>
      </c>
      <c r="I31" s="107"/>
      <c r="J31" s="131"/>
      <c r="K31" s="51" t="s">
        <v>66</v>
      </c>
      <c r="L31" s="52">
        <v>2000</v>
      </c>
      <c r="M31" s="52">
        <v>6000</v>
      </c>
      <c r="N31" s="26">
        <f t="shared" si="2"/>
        <v>4000</v>
      </c>
      <c r="O31" s="27">
        <f t="shared" si="1"/>
        <v>300</v>
      </c>
    </row>
    <row r="32" spans="1:15" ht="24.95" customHeight="1">
      <c r="A32" s="5"/>
      <c r="B32" s="107"/>
      <c r="C32" s="109" t="s">
        <v>16</v>
      </c>
      <c r="D32" s="24" t="s">
        <v>1</v>
      </c>
      <c r="E32" s="26">
        <f>SUM(E33:E38)</f>
        <v>666310</v>
      </c>
      <c r="F32" s="26">
        <f>SUM(F33:F38)</f>
        <v>490120</v>
      </c>
      <c r="G32" s="32" t="s">
        <v>95</v>
      </c>
      <c r="H32" s="30">
        <f t="shared" si="0"/>
        <v>73.55735318395341</v>
      </c>
      <c r="I32" s="107"/>
      <c r="J32" s="109" t="s">
        <v>67</v>
      </c>
      <c r="K32" s="53" t="s">
        <v>1</v>
      </c>
      <c r="L32" s="54">
        <f>SUM(L33:L43)</f>
        <v>1438415</v>
      </c>
      <c r="M32" s="54">
        <f>SUM(M33:M43)</f>
        <v>1592562</v>
      </c>
      <c r="N32" s="54">
        <f t="shared" si="2"/>
        <v>154147</v>
      </c>
      <c r="O32" s="55">
        <f t="shared" si="1"/>
        <v>110.71644831289997</v>
      </c>
    </row>
    <row r="33" spans="1:15" ht="24.95" customHeight="1">
      <c r="A33" s="5"/>
      <c r="B33" s="107"/>
      <c r="C33" s="110"/>
      <c r="D33" s="31" t="s">
        <v>112</v>
      </c>
      <c r="E33" s="26">
        <v>420000</v>
      </c>
      <c r="F33" s="26">
        <v>220800</v>
      </c>
      <c r="G33" s="32" t="s">
        <v>96</v>
      </c>
      <c r="H33" s="30">
        <f t="shared" si="0"/>
        <v>52.571428571428569</v>
      </c>
      <c r="I33" s="107"/>
      <c r="J33" s="110"/>
      <c r="K33" s="33" t="s">
        <v>33</v>
      </c>
      <c r="L33" s="57">
        <v>74415</v>
      </c>
      <c r="M33" s="57">
        <v>122772</v>
      </c>
      <c r="N33" s="26">
        <f t="shared" si="2"/>
        <v>48357</v>
      </c>
      <c r="O33" s="27">
        <f t="shared" si="1"/>
        <v>164.98286635758919</v>
      </c>
    </row>
    <row r="34" spans="1:15" ht="24.95" customHeight="1">
      <c r="A34" s="5"/>
      <c r="B34" s="107"/>
      <c r="C34" s="110"/>
      <c r="D34" s="33" t="s">
        <v>114</v>
      </c>
      <c r="E34" s="40">
        <v>200400</v>
      </c>
      <c r="F34" s="26">
        <v>0</v>
      </c>
      <c r="G34" s="26" t="s">
        <v>115</v>
      </c>
      <c r="H34" s="84">
        <v>0</v>
      </c>
      <c r="I34" s="107"/>
      <c r="J34" s="110"/>
      <c r="K34" s="33" t="s">
        <v>79</v>
      </c>
      <c r="L34" s="26">
        <v>113400</v>
      </c>
      <c r="M34" s="26">
        <v>63000</v>
      </c>
      <c r="N34" s="94" t="s">
        <v>90</v>
      </c>
      <c r="O34" s="27">
        <f t="shared" si="1"/>
        <v>55.555555555555557</v>
      </c>
    </row>
    <row r="35" spans="1:15" ht="24.95" customHeight="1">
      <c r="A35" s="5"/>
      <c r="B35" s="107"/>
      <c r="C35" s="110"/>
      <c r="D35" s="33" t="s">
        <v>88</v>
      </c>
      <c r="E35" s="40">
        <v>0</v>
      </c>
      <c r="F35" s="40">
        <v>165600</v>
      </c>
      <c r="G35" s="35">
        <f t="shared" ref="G35" si="7">F35-E35</f>
        <v>165600</v>
      </c>
      <c r="H35" s="99">
        <v>0</v>
      </c>
      <c r="I35" s="107"/>
      <c r="J35" s="110"/>
      <c r="K35" s="33" t="s">
        <v>80</v>
      </c>
      <c r="L35" s="26">
        <v>117600</v>
      </c>
      <c r="M35" s="26">
        <v>84000</v>
      </c>
      <c r="N35" s="94" t="s">
        <v>91</v>
      </c>
      <c r="O35" s="27">
        <f t="shared" si="1"/>
        <v>71.428571428571431</v>
      </c>
    </row>
    <row r="36" spans="1:15" ht="24.95" customHeight="1">
      <c r="A36" s="5"/>
      <c r="B36" s="107"/>
      <c r="C36" s="110"/>
      <c r="D36" s="33" t="s">
        <v>68</v>
      </c>
      <c r="E36" s="26">
        <v>31000</v>
      </c>
      <c r="F36" s="26">
        <v>70000</v>
      </c>
      <c r="G36" s="35">
        <f t="shared" si="3"/>
        <v>39000</v>
      </c>
      <c r="H36" s="56">
        <f t="shared" si="0"/>
        <v>225.80645161290326</v>
      </c>
      <c r="I36" s="107"/>
      <c r="J36" s="110"/>
      <c r="K36" s="33" t="s">
        <v>24</v>
      </c>
      <c r="L36" s="57">
        <v>42000</v>
      </c>
      <c r="M36" s="57">
        <v>84000</v>
      </c>
      <c r="N36" s="26">
        <f t="shared" si="2"/>
        <v>42000</v>
      </c>
      <c r="O36" s="27">
        <f t="shared" si="1"/>
        <v>200</v>
      </c>
    </row>
    <row r="37" spans="1:15" ht="24.95" customHeight="1">
      <c r="A37" s="5"/>
      <c r="B37" s="107"/>
      <c r="C37" s="110"/>
      <c r="D37" s="33" t="s">
        <v>35</v>
      </c>
      <c r="E37" s="26">
        <v>8910</v>
      </c>
      <c r="F37" s="26">
        <v>27720</v>
      </c>
      <c r="G37" s="35">
        <f t="shared" si="3"/>
        <v>18810</v>
      </c>
      <c r="H37" s="56">
        <f t="shared" si="0"/>
        <v>311.11111111111114</v>
      </c>
      <c r="I37" s="107"/>
      <c r="J37" s="110"/>
      <c r="K37" s="33" t="s">
        <v>71</v>
      </c>
      <c r="L37" s="39">
        <v>63000</v>
      </c>
      <c r="M37" s="39">
        <v>84000</v>
      </c>
      <c r="N37" s="26">
        <f t="shared" si="2"/>
        <v>21000</v>
      </c>
      <c r="O37" s="27">
        <f t="shared" si="1"/>
        <v>133.33333333333331</v>
      </c>
    </row>
    <row r="38" spans="1:15" ht="24.95" customHeight="1">
      <c r="A38" s="5"/>
      <c r="B38" s="108"/>
      <c r="C38" s="111"/>
      <c r="D38" s="33" t="s">
        <v>69</v>
      </c>
      <c r="E38" s="40">
        <v>6000</v>
      </c>
      <c r="F38" s="40">
        <v>6000</v>
      </c>
      <c r="G38" s="40">
        <f t="shared" si="3"/>
        <v>0</v>
      </c>
      <c r="H38" s="30">
        <f t="shared" si="0"/>
        <v>100</v>
      </c>
      <c r="I38" s="107"/>
      <c r="J38" s="110"/>
      <c r="K38" s="95" t="s">
        <v>100</v>
      </c>
      <c r="L38" s="57">
        <v>514000</v>
      </c>
      <c r="M38" s="57">
        <v>257000</v>
      </c>
      <c r="N38" s="32" t="s">
        <v>92</v>
      </c>
      <c r="O38" s="27">
        <f t="shared" si="1"/>
        <v>50</v>
      </c>
    </row>
    <row r="39" spans="1:15" ht="24.95" customHeight="1">
      <c r="A39" s="5"/>
      <c r="B39" s="106" t="s">
        <v>70</v>
      </c>
      <c r="C39" s="104" t="s">
        <v>2</v>
      </c>
      <c r="D39" s="105"/>
      <c r="E39" s="28">
        <f>E40+E41</f>
        <v>136</v>
      </c>
      <c r="F39" s="28">
        <f>F40+F41</f>
        <v>97</v>
      </c>
      <c r="G39" s="76" t="s">
        <v>97</v>
      </c>
      <c r="H39" s="29">
        <f t="shared" si="0"/>
        <v>71.32352941176471</v>
      </c>
      <c r="I39" s="107"/>
      <c r="J39" s="110"/>
      <c r="K39" s="95" t="s">
        <v>98</v>
      </c>
      <c r="L39" s="57">
        <v>257000</v>
      </c>
      <c r="M39" s="57">
        <v>249290</v>
      </c>
      <c r="N39" s="32" t="s">
        <v>93</v>
      </c>
      <c r="O39" s="27">
        <f t="shared" si="1"/>
        <v>97</v>
      </c>
    </row>
    <row r="40" spans="1:15" ht="24.95" customHeight="1">
      <c r="A40" s="5"/>
      <c r="B40" s="107"/>
      <c r="C40" s="113" t="s">
        <v>17</v>
      </c>
      <c r="D40" s="31" t="s">
        <v>18</v>
      </c>
      <c r="E40" s="26">
        <v>136</v>
      </c>
      <c r="F40" s="26">
        <v>97</v>
      </c>
      <c r="G40" s="94" t="s">
        <v>97</v>
      </c>
      <c r="H40" s="30">
        <f t="shared" si="0"/>
        <v>71.32352941176471</v>
      </c>
      <c r="I40" s="107"/>
      <c r="J40" s="110"/>
      <c r="K40" s="95" t="s">
        <v>86</v>
      </c>
      <c r="L40" s="57">
        <v>0</v>
      </c>
      <c r="M40" s="57">
        <v>77100</v>
      </c>
      <c r="N40" s="26">
        <f t="shared" si="2"/>
        <v>77100</v>
      </c>
      <c r="O40" s="87">
        <v>0</v>
      </c>
    </row>
    <row r="41" spans="1:15" ht="24.95" customHeight="1" thickBot="1">
      <c r="A41" s="5"/>
      <c r="B41" s="112"/>
      <c r="C41" s="114"/>
      <c r="D41" s="59" t="s">
        <v>19</v>
      </c>
      <c r="E41" s="60">
        <v>0</v>
      </c>
      <c r="F41" s="60">
        <v>0</v>
      </c>
      <c r="G41" s="61">
        <f t="shared" si="3"/>
        <v>0</v>
      </c>
      <c r="H41" s="86">
        <v>0</v>
      </c>
      <c r="I41" s="107"/>
      <c r="J41" s="110"/>
      <c r="K41" s="96" t="s">
        <v>101</v>
      </c>
      <c r="L41" s="57">
        <v>0</v>
      </c>
      <c r="M41" s="57">
        <v>257000</v>
      </c>
      <c r="N41" s="26">
        <f t="shared" si="2"/>
        <v>257000</v>
      </c>
      <c r="O41" s="87">
        <v>0</v>
      </c>
    </row>
    <row r="42" spans="1:15" ht="24.95" customHeight="1">
      <c r="A42" s="5"/>
      <c r="H42"/>
      <c r="I42" s="107"/>
      <c r="J42" s="110"/>
      <c r="K42" s="96" t="s">
        <v>102</v>
      </c>
      <c r="L42" s="57">
        <v>0</v>
      </c>
      <c r="M42" s="57">
        <v>6000</v>
      </c>
      <c r="N42" s="26">
        <f t="shared" si="2"/>
        <v>6000</v>
      </c>
      <c r="O42" s="87">
        <v>0</v>
      </c>
    </row>
    <row r="43" spans="1:15" ht="24.95" customHeight="1">
      <c r="A43" s="5" t="s">
        <v>72</v>
      </c>
      <c r="H43"/>
      <c r="I43" s="107"/>
      <c r="J43" s="117"/>
      <c r="K43" s="95" t="s">
        <v>99</v>
      </c>
      <c r="L43" s="57">
        <v>257000</v>
      </c>
      <c r="M43" s="57">
        <v>308400</v>
      </c>
      <c r="N43" s="58">
        <f t="shared" si="2"/>
        <v>51400</v>
      </c>
      <c r="O43" s="27">
        <f t="shared" si="1"/>
        <v>120</v>
      </c>
    </row>
    <row r="44" spans="1:15" ht="24.95" customHeight="1">
      <c r="A44" s="5"/>
      <c r="H44"/>
      <c r="I44" s="107"/>
      <c r="J44" s="109" t="s">
        <v>21</v>
      </c>
      <c r="K44" s="62" t="s">
        <v>1</v>
      </c>
      <c r="L44" s="63">
        <f>SUM(L45:L57,L55)</f>
        <v>657188</v>
      </c>
      <c r="M44" s="63">
        <f>SUM(M45:M57,M55)</f>
        <v>507830</v>
      </c>
      <c r="N44" s="97" t="s">
        <v>106</v>
      </c>
      <c r="O44" s="55">
        <f t="shared" si="1"/>
        <v>77.273169930065677</v>
      </c>
    </row>
    <row r="45" spans="1:15" ht="24.95" customHeight="1">
      <c r="A45" s="5"/>
      <c r="H45"/>
      <c r="I45" s="107"/>
      <c r="J45" s="110"/>
      <c r="K45" s="31" t="s">
        <v>79</v>
      </c>
      <c r="L45" s="25">
        <v>410416</v>
      </c>
      <c r="M45" s="25">
        <v>220800</v>
      </c>
      <c r="N45" s="32" t="s">
        <v>107</v>
      </c>
      <c r="O45" s="27">
        <f t="shared" si="1"/>
        <v>53.799072160929398</v>
      </c>
    </row>
    <row r="46" spans="1:15" ht="24.95" customHeight="1">
      <c r="A46" s="5"/>
      <c r="H46"/>
      <c r="I46" s="107"/>
      <c r="J46" s="110"/>
      <c r="K46" s="33" t="s">
        <v>80</v>
      </c>
      <c r="L46" s="25">
        <v>200408</v>
      </c>
      <c r="M46" s="25">
        <v>155600</v>
      </c>
      <c r="N46" s="32" t="s">
        <v>108</v>
      </c>
      <c r="O46" s="27">
        <f t="shared" si="1"/>
        <v>77.641611113328807</v>
      </c>
    </row>
    <row r="47" spans="1:15" ht="24.95" customHeight="1">
      <c r="A47" s="5"/>
      <c r="H47"/>
      <c r="I47" s="107"/>
      <c r="J47" s="110"/>
      <c r="K47" s="31" t="s">
        <v>26</v>
      </c>
      <c r="L47" s="25">
        <v>0</v>
      </c>
      <c r="M47" s="25">
        <v>23256</v>
      </c>
      <c r="N47" s="26">
        <f t="shared" si="2"/>
        <v>23256</v>
      </c>
      <c r="O47" s="87">
        <v>0</v>
      </c>
    </row>
    <row r="48" spans="1:15" ht="24.95" customHeight="1">
      <c r="A48" s="5"/>
      <c r="H48"/>
      <c r="I48" s="107"/>
      <c r="J48" s="110"/>
      <c r="K48" s="31" t="s">
        <v>73</v>
      </c>
      <c r="L48" s="25">
        <v>31000</v>
      </c>
      <c r="M48" s="25">
        <v>74000</v>
      </c>
      <c r="N48" s="26">
        <f t="shared" si="2"/>
        <v>43000</v>
      </c>
      <c r="O48" s="27">
        <f t="shared" si="1"/>
        <v>238.70967741935485</v>
      </c>
    </row>
    <row r="49" spans="1:15" ht="24.95" customHeight="1" thickBot="1">
      <c r="A49" s="5"/>
      <c r="H49"/>
      <c r="I49" s="112"/>
      <c r="J49" s="127"/>
      <c r="K49" s="64" t="s">
        <v>103</v>
      </c>
      <c r="L49" s="65">
        <v>8910</v>
      </c>
      <c r="M49" s="65">
        <v>27720</v>
      </c>
      <c r="N49" s="61">
        <f t="shared" si="2"/>
        <v>18810</v>
      </c>
      <c r="O49" s="66">
        <f t="shared" si="1"/>
        <v>311.11111111111114</v>
      </c>
    </row>
    <row r="50" spans="1:15" ht="27.75" customHeight="1">
      <c r="A50" s="5"/>
      <c r="B50" s="67"/>
      <c r="C50" s="67"/>
      <c r="D50" s="6"/>
      <c r="E50" s="6"/>
      <c r="F50" s="6"/>
      <c r="G50" s="6"/>
      <c r="H50" s="7"/>
    </row>
    <row r="51" spans="1:15" ht="34.5" customHeight="1">
      <c r="A51" s="5"/>
      <c r="B51" s="67"/>
      <c r="C51" s="67"/>
      <c r="D51" s="6"/>
      <c r="E51" s="6"/>
      <c r="F51" s="6"/>
      <c r="G51" s="6"/>
      <c r="H51" s="7"/>
    </row>
    <row r="52" spans="1:15" ht="24" customHeight="1">
      <c r="A52" s="5"/>
      <c r="B52" s="6" t="s">
        <v>74</v>
      </c>
      <c r="C52" s="6"/>
      <c r="D52" s="6"/>
      <c r="E52" s="69"/>
      <c r="F52" s="69"/>
      <c r="G52" s="69"/>
      <c r="H52" s="70"/>
    </row>
    <row r="53" spans="1:15" ht="17.25" customHeight="1">
      <c r="A53" s="5"/>
      <c r="B53" s="6"/>
      <c r="C53" s="6"/>
      <c r="D53" s="6"/>
      <c r="E53" s="6"/>
      <c r="F53" s="6"/>
      <c r="G53" s="6"/>
      <c r="H53" s="7"/>
    </row>
    <row r="54" spans="1:15" ht="30" customHeight="1" thickBot="1">
      <c r="A54" s="5"/>
      <c r="B54" s="69"/>
      <c r="C54" s="69"/>
      <c r="D54" s="71"/>
      <c r="E54" s="68"/>
      <c r="F54" s="68"/>
      <c r="G54" s="72"/>
      <c r="H54" s="98"/>
      <c r="I54" s="6"/>
      <c r="J54" s="6"/>
      <c r="K54" s="6"/>
      <c r="L54" s="6"/>
      <c r="M54" s="100" t="s">
        <v>15</v>
      </c>
      <c r="N54" s="100"/>
      <c r="O54" s="100"/>
    </row>
    <row r="55" spans="1:15" ht="39" customHeight="1">
      <c r="B55" s="1"/>
      <c r="C55" s="1"/>
      <c r="D55" s="2"/>
      <c r="E55" s="2"/>
      <c r="F55" s="2"/>
      <c r="G55" s="2"/>
      <c r="H55" s="73"/>
      <c r="I55" s="101" t="s">
        <v>42</v>
      </c>
      <c r="J55" s="102"/>
      <c r="K55" s="102"/>
      <c r="L55" s="102"/>
      <c r="M55" s="102"/>
      <c r="N55" s="102"/>
      <c r="O55" s="103"/>
    </row>
    <row r="56" spans="1:15" ht="40.5" customHeight="1" thickBot="1">
      <c r="B56" s="1"/>
      <c r="C56" s="1"/>
      <c r="D56" s="2"/>
      <c r="E56" s="2"/>
      <c r="F56" s="2"/>
      <c r="G56" s="2"/>
      <c r="H56" s="73"/>
      <c r="I56" s="9" t="s">
        <v>4</v>
      </c>
      <c r="J56" s="10" t="s">
        <v>5</v>
      </c>
      <c r="K56" s="10" t="s">
        <v>6</v>
      </c>
      <c r="L56" s="11" t="s">
        <v>83</v>
      </c>
      <c r="M56" s="11" t="s">
        <v>81</v>
      </c>
      <c r="N56" s="11" t="s">
        <v>43</v>
      </c>
      <c r="O56" s="12" t="s">
        <v>44</v>
      </c>
    </row>
    <row r="57" spans="1:15" ht="26.1" customHeight="1">
      <c r="B57" s="2"/>
      <c r="C57" s="2"/>
      <c r="D57" s="2"/>
      <c r="E57" s="2"/>
      <c r="F57" s="2"/>
      <c r="G57" s="2"/>
      <c r="H57" s="73"/>
      <c r="I57" s="89"/>
      <c r="J57" s="90"/>
      <c r="K57" s="74" t="s">
        <v>25</v>
      </c>
      <c r="L57" s="43">
        <v>6454</v>
      </c>
      <c r="M57" s="43">
        <v>6454</v>
      </c>
      <c r="N57" s="41">
        <f t="shared" ref="N57" si="8">M57-L57</f>
        <v>0</v>
      </c>
      <c r="O57" s="42">
        <f t="shared" ref="O57:O60" si="9">M57/L57*100</f>
        <v>100</v>
      </c>
    </row>
    <row r="58" spans="1:15" ht="26.1" customHeight="1">
      <c r="B58" s="2"/>
      <c r="C58" s="2"/>
      <c r="D58" s="2"/>
      <c r="E58" s="2"/>
      <c r="F58" s="2"/>
      <c r="G58" s="2"/>
      <c r="H58" s="73"/>
      <c r="I58" s="106" t="s">
        <v>75</v>
      </c>
      <c r="J58" s="104" t="s">
        <v>2</v>
      </c>
      <c r="K58" s="105"/>
      <c r="L58" s="43">
        <f>SUM(L59:L60)</f>
        <v>69750</v>
      </c>
      <c r="M58" s="43">
        <f>SUM(M59:M60)</f>
        <v>41548</v>
      </c>
      <c r="N58" s="28" t="s">
        <v>109</v>
      </c>
      <c r="O58" s="44">
        <f t="shared" si="9"/>
        <v>59.567025089605728</v>
      </c>
    </row>
    <row r="59" spans="1:15" ht="26.1" customHeight="1">
      <c r="B59" s="2"/>
      <c r="C59" s="2"/>
      <c r="D59" s="2"/>
      <c r="E59" s="2"/>
      <c r="F59" s="2"/>
      <c r="G59" s="2"/>
      <c r="H59" s="4"/>
      <c r="I59" s="107"/>
      <c r="J59" s="109" t="s">
        <v>76</v>
      </c>
      <c r="K59" s="24" t="s">
        <v>22</v>
      </c>
      <c r="L59" s="77">
        <v>69638</v>
      </c>
      <c r="M59" s="77">
        <v>41464</v>
      </c>
      <c r="N59" s="32" t="s">
        <v>110</v>
      </c>
      <c r="O59" s="37">
        <f t="shared" si="9"/>
        <v>59.542203969097329</v>
      </c>
    </row>
    <row r="60" spans="1:15" ht="26.1" customHeight="1" thickBot="1">
      <c r="B60" s="2"/>
      <c r="C60" s="2"/>
      <c r="D60" s="2"/>
      <c r="E60" s="2"/>
      <c r="F60" s="2"/>
      <c r="G60" s="2"/>
      <c r="H60" s="4"/>
      <c r="I60" s="112"/>
      <c r="J60" s="127"/>
      <c r="K60" s="78" t="s">
        <v>23</v>
      </c>
      <c r="L60" s="79">
        <v>112</v>
      </c>
      <c r="M60" s="79">
        <v>84</v>
      </c>
      <c r="N60" s="83" t="s">
        <v>111</v>
      </c>
      <c r="O60" s="66">
        <f t="shared" si="9"/>
        <v>75</v>
      </c>
    </row>
    <row r="61" spans="1:15" ht="21.95" customHeight="1">
      <c r="B61" s="2"/>
      <c r="C61" s="2"/>
      <c r="D61" s="2"/>
      <c r="E61" s="2"/>
      <c r="F61" s="2"/>
      <c r="G61" s="2"/>
      <c r="H61" s="4"/>
    </row>
    <row r="62" spans="1:15" ht="21.95" customHeight="1">
      <c r="B62" s="2"/>
      <c r="C62" s="2"/>
      <c r="D62" s="3"/>
      <c r="E62" s="3"/>
      <c r="F62" s="3"/>
      <c r="G62" s="3"/>
      <c r="H62" s="81"/>
    </row>
    <row r="63" spans="1:15" ht="21.95" customHeight="1">
      <c r="B63" s="2"/>
      <c r="C63" s="2"/>
      <c r="D63" s="3"/>
      <c r="E63" s="3"/>
      <c r="F63" s="3"/>
      <c r="G63" s="3"/>
      <c r="H63" s="81"/>
    </row>
    <row r="64" spans="1:15" ht="21.95" customHeight="1">
      <c r="B64" s="3"/>
      <c r="C64" s="3"/>
      <c r="D64" s="3"/>
      <c r="E64" s="3"/>
      <c r="F64" s="3"/>
      <c r="G64" s="3"/>
      <c r="H64" s="81"/>
    </row>
    <row r="65" spans="2:8" ht="21.95" customHeight="1">
      <c r="B65" s="3"/>
      <c r="C65" s="3"/>
      <c r="D65" s="3"/>
      <c r="E65" s="3"/>
      <c r="F65" s="3"/>
      <c r="G65" s="3"/>
      <c r="H65" s="81"/>
    </row>
    <row r="66" spans="2:8">
      <c r="B66" s="3"/>
      <c r="C66" s="3"/>
    </row>
    <row r="67" spans="2:8">
      <c r="B67" s="3"/>
      <c r="C67" s="3"/>
    </row>
    <row r="69" spans="2:8" ht="16.5" customHeight="1"/>
    <row r="72" spans="2:8" ht="16.5" customHeight="1"/>
    <row r="74" spans="2:8" ht="16.5" customHeight="1"/>
    <row r="76" spans="2:8" ht="17.25" customHeight="1"/>
    <row r="79" spans="2:8" ht="24.95" customHeight="1"/>
    <row r="80" spans="2:8" ht="30.2" customHeight="1"/>
    <row r="81" ht="24.95" customHeight="1"/>
    <row r="82" ht="30.2" customHeight="1"/>
    <row r="83" ht="21" customHeight="1"/>
    <row r="84" ht="30.2" customHeight="1"/>
    <row r="85" ht="22.5" customHeight="1"/>
    <row r="86" ht="22.5" customHeight="1"/>
    <row r="87" ht="28.5" customHeight="1"/>
    <row r="88" ht="24.95" customHeight="1"/>
    <row r="89" ht="27.2" customHeight="1"/>
    <row r="90" ht="20.100000000000001" customHeight="1"/>
    <row r="91" ht="20.100000000000001" customHeight="1"/>
    <row r="92" ht="20.100000000000001" customHeight="1"/>
    <row r="93" ht="24" customHeight="1"/>
    <row r="94" ht="13.5" customHeight="1"/>
    <row r="95" ht="20.100000000000001" customHeight="1"/>
    <row r="96" ht="13.5" customHeight="1"/>
    <row r="97" ht="20.100000000000001" customHeight="1"/>
  </sheetData>
  <mergeCells count="42">
    <mergeCell ref="I58:I60"/>
    <mergeCell ref="J58:K58"/>
    <mergeCell ref="J59:J60"/>
    <mergeCell ref="M3:O3"/>
    <mergeCell ref="B1:O1"/>
    <mergeCell ref="J17:J24"/>
    <mergeCell ref="I25:I28"/>
    <mergeCell ref="J25:K25"/>
    <mergeCell ref="J26:J28"/>
    <mergeCell ref="I29:I49"/>
    <mergeCell ref="J29:K29"/>
    <mergeCell ref="J30:J31"/>
    <mergeCell ref="J32:J43"/>
    <mergeCell ref="J44:J49"/>
    <mergeCell ref="B5:H5"/>
    <mergeCell ref="I5:O5"/>
    <mergeCell ref="B7:D7"/>
    <mergeCell ref="I7:K7"/>
    <mergeCell ref="B8:B9"/>
    <mergeCell ref="C8:D8"/>
    <mergeCell ref="J8:K8"/>
    <mergeCell ref="J9:J13"/>
    <mergeCell ref="B13:B27"/>
    <mergeCell ref="C14:C15"/>
    <mergeCell ref="C16:C27"/>
    <mergeCell ref="B28:B30"/>
    <mergeCell ref="C28:D28"/>
    <mergeCell ref="C29:C30"/>
    <mergeCell ref="I8:I24"/>
    <mergeCell ref="J14:J16"/>
    <mergeCell ref="B10:B12"/>
    <mergeCell ref="C10:D10"/>
    <mergeCell ref="C11:C12"/>
    <mergeCell ref="C13:D13"/>
    <mergeCell ref="M54:O54"/>
    <mergeCell ref="I55:O55"/>
    <mergeCell ref="C31:D31"/>
    <mergeCell ref="B31:B38"/>
    <mergeCell ref="C32:C38"/>
    <mergeCell ref="B39:B41"/>
    <mergeCell ref="C39:D39"/>
    <mergeCell ref="C40:C41"/>
  </mergeCells>
  <phoneticPr fontId="12" type="noConversion"/>
  <printOptions horizontalCentered="1"/>
  <pageMargins left="0.35433070866141736" right="0.35433070866141736" top="0.51181102362204722" bottom="0.23622047244094491" header="0.39370078740157483" footer="0.3937007874015748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총괄표</vt:lpstr>
      <vt:lpstr>총괄표!Print_Area</vt:lpstr>
      <vt:lpstr>총괄표!Print_Titles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be09</dc:creator>
  <cp:lastModifiedBy>B</cp:lastModifiedBy>
  <cp:lastPrinted>2018-02-28T06:27:35Z</cp:lastPrinted>
  <dcterms:created xsi:type="dcterms:W3CDTF">2009-10-29T06:42:55Z</dcterms:created>
  <dcterms:modified xsi:type="dcterms:W3CDTF">2018-03-29T06:02:49Z</dcterms:modified>
</cp:coreProperties>
</file>