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60" windowWidth="28815" windowHeight="6465"/>
  </bookViews>
  <sheets>
    <sheet name="총괄표" sheetId="1" r:id="rId1"/>
  </sheets>
  <definedNames>
    <definedName name="_xlnm.Print_Titles" localSheetId="0">총괄표!$1:$1</definedName>
  </definedNames>
  <calcPr calcId="124519"/>
</workbook>
</file>

<file path=xl/calcChain.xml><?xml version="1.0" encoding="utf-8"?>
<calcChain xmlns="http://schemas.openxmlformats.org/spreadsheetml/2006/main">
  <c r="M57" i="1"/>
  <c r="M12"/>
  <c r="M15"/>
  <c r="O45" l="1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59"/>
  <c r="O58"/>
  <c r="O57"/>
  <c r="O56"/>
  <c r="O55"/>
  <c r="O54"/>
  <c r="O53"/>
  <c r="H36"/>
  <c r="H35"/>
  <c r="H33"/>
  <c r="H32"/>
  <c r="H31"/>
  <c r="H30"/>
  <c r="H29"/>
  <c r="H26"/>
  <c r="H24"/>
  <c r="H23"/>
  <c r="H22"/>
  <c r="H21"/>
  <c r="H20"/>
  <c r="H19"/>
  <c r="H18"/>
  <c r="H17"/>
  <c r="H16"/>
  <c r="H14"/>
  <c r="H13"/>
  <c r="H10"/>
  <c r="H7"/>
  <c r="G36"/>
  <c r="F34"/>
  <c r="G34" s="1"/>
  <c r="E34"/>
  <c r="G33"/>
  <c r="F28"/>
  <c r="H28" s="1"/>
  <c r="E28"/>
  <c r="F27"/>
  <c r="E27"/>
  <c r="H27" s="1"/>
  <c r="G26"/>
  <c r="F25"/>
  <c r="H25" s="1"/>
  <c r="E25"/>
  <c r="G24"/>
  <c r="G23"/>
  <c r="G22"/>
  <c r="G21"/>
  <c r="G20"/>
  <c r="G19"/>
  <c r="G18"/>
  <c r="G17"/>
  <c r="G16"/>
  <c r="F15"/>
  <c r="G15" s="1"/>
  <c r="E15"/>
  <c r="G14"/>
  <c r="G13"/>
  <c r="F12"/>
  <c r="H12" s="1"/>
  <c r="E12"/>
  <c r="G12" s="1"/>
  <c r="F11"/>
  <c r="H11" s="1"/>
  <c r="E11"/>
  <c r="G10"/>
  <c r="F9"/>
  <c r="H9" s="1"/>
  <c r="E9"/>
  <c r="G9" s="1"/>
  <c r="F8"/>
  <c r="E8"/>
  <c r="H8" s="1"/>
  <c r="G7"/>
  <c r="F6"/>
  <c r="H6" s="1"/>
  <c r="E6"/>
  <c r="G6" s="1"/>
  <c r="H15" l="1"/>
  <c r="H34"/>
  <c r="G25"/>
  <c r="F5"/>
  <c r="H5" s="1"/>
  <c r="G11"/>
  <c r="G8"/>
  <c r="E5"/>
</calcChain>
</file>

<file path=xl/sharedStrings.xml><?xml version="1.0" encoding="utf-8"?>
<sst xmlns="http://schemas.openxmlformats.org/spreadsheetml/2006/main" count="172" uniqueCount="135">
  <si>
    <t>이월금</t>
    <phoneticPr fontId="1" type="noConversion"/>
  </si>
  <si>
    <t>소계</t>
    <phoneticPr fontId="1" type="noConversion"/>
  </si>
  <si>
    <t>계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</si>
  <si>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</si>
  <si>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</si>
  <si>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</si>
  <si>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보조금</t>
    <phoneticPr fontId="1" type="noConversion"/>
  </si>
  <si>
    <t>경상보조금</t>
    <phoneticPr fontId="1" type="noConversion"/>
  </si>
  <si>
    <t>전년도 
이월금</t>
    <phoneticPr fontId="1" type="noConversion"/>
  </si>
  <si>
    <t>%
(B/A)</t>
    <phoneticPr fontId="1" type="noConversion"/>
  </si>
  <si>
    <t>세          입</t>
    <phoneticPr fontId="1" type="noConversion"/>
  </si>
  <si>
    <t>총          액</t>
    <phoneticPr fontId="1" type="noConversion"/>
  </si>
  <si>
    <t>B-A</t>
    <phoneticPr fontId="1" type="noConversion"/>
  </si>
  <si>
    <t>소계</t>
    <phoneticPr fontId="1" type="noConversion"/>
  </si>
  <si>
    <t>1. 총괄표(세입, 세출) -Ⅰ</t>
    <phoneticPr fontId="1" type="noConversion"/>
  </si>
  <si>
    <t>잡수입</t>
    <phoneticPr fontId="1" type="noConversion"/>
  </si>
  <si>
    <t>사업수입</t>
    <phoneticPr fontId="1" type="noConversion"/>
  </si>
  <si>
    <t>이자잡수입</t>
    <phoneticPr fontId="1" type="noConversion"/>
  </si>
  <si>
    <t>기타잡수입</t>
    <phoneticPr fontId="1" type="noConversion"/>
  </si>
  <si>
    <t>홍보비</t>
  </si>
  <si>
    <t>차량비</t>
  </si>
  <si>
    <t>지급임차료</t>
  </si>
  <si>
    <t>공공시설봉사활동</t>
    <phoneticPr fontId="14" type="noConversion"/>
  </si>
  <si>
    <t>노인일자리
전담사업비</t>
  </si>
  <si>
    <t>비지정후원금</t>
    <phoneticPr fontId="1" type="noConversion"/>
  </si>
  <si>
    <t>참살이체험
농장사업</t>
    <phoneticPr fontId="1" type="noConversion"/>
  </si>
  <si>
    <t>다이나믹6070
택배사업(센텀)</t>
    <phoneticPr fontId="1" type="noConversion"/>
  </si>
  <si>
    <t>다이나믹6070
택배사업(정관)</t>
    <phoneticPr fontId="1" type="noConversion"/>
  </si>
  <si>
    <t>노인일자리
전담보조금</t>
    <phoneticPr fontId="1" type="noConversion"/>
  </si>
  <si>
    <t>차성야생화
공동체사업수입</t>
    <phoneticPr fontId="1" type="noConversion"/>
  </si>
  <si>
    <t>시군구
보조금</t>
    <phoneticPr fontId="1" type="noConversion"/>
  </si>
  <si>
    <t>보
조
금
수
입</t>
    <phoneticPr fontId="1" type="noConversion"/>
  </si>
  <si>
    <t>이
월
금</t>
    <phoneticPr fontId="1" type="noConversion"/>
  </si>
  <si>
    <t>후원금
수입</t>
    <phoneticPr fontId="1" type="noConversion"/>
  </si>
  <si>
    <t>사
업
수
입</t>
    <phoneticPr fontId="1" type="noConversion"/>
  </si>
  <si>
    <t>잡
수
입</t>
    <phoneticPr fontId="1" type="noConversion"/>
  </si>
  <si>
    <t>(단위 : 원)</t>
    <phoneticPr fontId="1" type="noConversion"/>
  </si>
  <si>
    <t>2017년 부산기장시니어클럽 결산서</t>
    <phoneticPr fontId="1" type="noConversion"/>
  </si>
  <si>
    <t>2017년
결산추경
(A)</t>
    <phoneticPr fontId="1" type="noConversion"/>
  </si>
  <si>
    <t>2017년
결산서
(B)</t>
    <phoneticPr fontId="1" type="noConversion"/>
  </si>
  <si>
    <t>사업개발비</t>
    <phoneticPr fontId="1" type="noConversion"/>
  </si>
  <si>
    <t>자부담</t>
    <phoneticPr fontId="1" type="noConversion"/>
  </si>
  <si>
    <t>법인전입금</t>
    <phoneticPr fontId="1" type="noConversion"/>
  </si>
  <si>
    <t>자
부
담</t>
    <phoneticPr fontId="14" type="noConversion"/>
  </si>
  <si>
    <t>기장군해양환경지킴이(추경사업)</t>
    <phoneticPr fontId="14" type="noConversion"/>
  </si>
  <si>
    <t>노노케어(9개월)</t>
    <phoneticPr fontId="14" type="noConversion"/>
  </si>
  <si>
    <t>스쿨존교통지원사업</t>
    <phoneticPr fontId="14" type="noConversion"/>
  </si>
  <si>
    <t>기장군해양환경지킴이</t>
    <phoneticPr fontId="14" type="noConversion"/>
  </si>
  <si>
    <t>ᇫ46,938,894</t>
  </si>
  <si>
    <t>참살이체험
농장사업비</t>
  </si>
  <si>
    <t>ᇫ20,878,910</t>
  </si>
  <si>
    <t>ᇫ49,391</t>
  </si>
  <si>
    <t>ᇫ40,330</t>
  </si>
  <si>
    <t>ᇫ15,450</t>
  </si>
  <si>
    <t>ᇫ164,085</t>
  </si>
  <si>
    <t>ᇫ45,641,764</t>
  </si>
  <si>
    <t>ᇫ45,641,764</t>
    <phoneticPr fontId="14" type="noConversion"/>
  </si>
  <si>
    <t>ᇫ320</t>
  </si>
  <si>
    <t>ᇫ20,369,727</t>
  </si>
  <si>
    <t>ᇫ19,232,083</t>
  </si>
  <si>
    <t>ᇫ1,128,950</t>
  </si>
  <si>
    <r>
      <t>1. 총괄표(세입, 세출) -</t>
    </r>
    <r>
      <rPr>
        <b/>
        <sz val="10"/>
        <color indexed="8"/>
        <rFont val="맑은 고딕"/>
        <family val="3"/>
        <charset val="129"/>
      </rPr>
      <t>Ⅱ</t>
    </r>
    <phoneticPr fontId="1" type="noConversion"/>
  </si>
  <si>
    <t>(단위 : 천원)</t>
    <phoneticPr fontId="1" type="noConversion"/>
  </si>
  <si>
    <t>ᇫ842,050</t>
  </si>
  <si>
    <t>ᇫ20,051,245</t>
  </si>
  <si>
    <t>ᇫ1,166,689</t>
  </si>
  <si>
    <t>ᇫ102,337</t>
  </si>
  <si>
    <t>ᇫ175,627</t>
  </si>
  <si>
    <t>ᇫ440,914</t>
  </si>
  <si>
    <t>ᇫ105,171</t>
  </si>
  <si>
    <t>ᇫ158,950</t>
  </si>
  <si>
    <t>ᇫ104,000</t>
  </si>
  <si>
    <t>ᇫ54,950</t>
  </si>
  <si>
    <t>ᇫ176,793</t>
  </si>
  <si>
    <t>ᇫ14,448</t>
  </si>
  <si>
    <t>ᇫ45,026,420</t>
  </si>
  <si>
    <t>ᇫ45,026,940</t>
  </si>
  <si>
    <t>ᇫ4,295,860</t>
  </si>
  <si>
    <t>세          출</t>
  </si>
  <si>
    <t>관</t>
  </si>
  <si>
    <t xml:space="preserve">항 </t>
  </si>
  <si>
    <t>목</t>
  </si>
  <si>
    <t>2017년
결산추경
(A)</t>
  </si>
  <si>
    <t>2017년
결산서
(B)</t>
  </si>
  <si>
    <t>B-A</t>
  </si>
  <si>
    <t>%
(B/A)</t>
  </si>
  <si>
    <t>총          액</t>
  </si>
  <si>
    <t>사
무
비</t>
  </si>
  <si>
    <t>계</t>
  </si>
  <si>
    <t>인
건
비</t>
  </si>
  <si>
    <t>급여</t>
  </si>
  <si>
    <t>퇴직적립금</t>
  </si>
  <si>
    <t>사회부담금</t>
  </si>
  <si>
    <t>기타복리후생비</t>
  </si>
  <si>
    <t>업무
추진비</t>
  </si>
  <si>
    <t>소계</t>
  </si>
  <si>
    <t>기관운영비</t>
  </si>
  <si>
    <t>회의비</t>
  </si>
  <si>
    <t>운
영
비</t>
  </si>
  <si>
    <t>여비</t>
  </si>
  <si>
    <t>수용비</t>
  </si>
  <si>
    <t>공공요금</t>
  </si>
  <si>
    <t>제세공과금</t>
  </si>
  <si>
    <t>재
산
조
성
비</t>
  </si>
  <si>
    <t>시
설
비</t>
  </si>
  <si>
    <t>시설비</t>
  </si>
  <si>
    <t>자산취득비</t>
  </si>
  <si>
    <t>시설보수
유지비</t>
  </si>
  <si>
    <t>사
업
비</t>
  </si>
  <si>
    <t>기타
사업비</t>
  </si>
  <si>
    <t>운영지원
사업비</t>
  </si>
  <si>
    <t>보건부
사업비</t>
  </si>
  <si>
    <t>사업개발비</t>
  </si>
  <si>
    <t>다이나믹6070
택배사업(센텀)</t>
  </si>
  <si>
    <t>다이나믹6070
택배사업(정관)</t>
  </si>
  <si>
    <t>공공시설
봉사활동</t>
  </si>
  <si>
    <t>기장군해양환경지킴이사업</t>
  </si>
  <si>
    <t>기장군해양환경지킴이추경사업</t>
  </si>
  <si>
    <t>노노케어(9개월)</t>
  </si>
  <si>
    <t>스쿨존교통지원사업</t>
  </si>
  <si>
    <t>일반
사업비</t>
  </si>
  <si>
    <t>식·약용곤충생산
 및 판매사업</t>
  </si>
  <si>
    <t>차성야생화
공동체사업비</t>
  </si>
  <si>
    <t>잡
지
출</t>
  </si>
  <si>
    <t>잡지출</t>
  </si>
  <si>
    <t>예비
비및
기타</t>
  </si>
  <si>
    <t>예비비
및기타</t>
  </si>
  <si>
    <t>예비비</t>
  </si>
  <si>
    <t>반환금</t>
  </si>
  <si>
    <t>ᇫ98,600</t>
  </si>
  <si>
    <t>ᇫ298,860</t>
  </si>
  <si>
    <t>ᇫ59,500</t>
  </si>
  <si>
    <t>ᇫ71,680</t>
  </si>
  <si>
    <t>ᇫ25,653</t>
  </si>
  <si>
    <t>ᇫ74,266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</si>
</sst>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#,##0_ ;[Red]\-#,##0\ "/>
    <numFmt numFmtId="177" formatCode="#,##0_);[Red]\(#,##0\)"/>
    <numFmt numFmtId="178" formatCode="#,##0;[Red]#,##0"/>
    <numFmt numFmtId="179" formatCode="#,##0_ "/>
  </numFmts>
  <fonts count="16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6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9"/>
      <color indexed="8"/>
      <name val="굴림"/>
      <family val="3"/>
      <charset val="129"/>
    </font>
    <font>
      <b/>
      <sz val="8"/>
      <color indexed="8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굴림"/>
      <family val="3"/>
      <charset val="129"/>
    </font>
    <font>
      <sz val="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2" fillId="0" borderId="0" xfId="0" applyNumberFormat="1" applyFont="1">
      <alignment vertical="center"/>
    </xf>
    <xf numFmtId="38" fontId="5" fillId="0" borderId="0" xfId="0" applyNumberFormat="1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38" fontId="2" fillId="0" borderId="0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38" fontId="6" fillId="0" borderId="0" xfId="0" applyNumberFormat="1" applyFont="1" applyBorder="1">
      <alignment vertic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3" fontId="8" fillId="2" borderId="6" xfId="0" applyNumberFormat="1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176" fontId="9" fillId="0" borderId="16" xfId="0" applyNumberFormat="1" applyFont="1" applyBorder="1" applyAlignment="1">
      <alignment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38" fontId="6" fillId="0" borderId="1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176" fontId="6" fillId="0" borderId="43" xfId="0" applyNumberFormat="1" applyFont="1" applyBorder="1" applyAlignment="1">
      <alignment vertical="center" shrinkToFit="1"/>
    </xf>
    <xf numFmtId="38" fontId="6" fillId="0" borderId="3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38" fontId="6" fillId="3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6" fillId="0" borderId="0" xfId="0" applyNumberFormat="1" applyFont="1" applyBorder="1" applyAlignment="1">
      <alignment vertical="center" shrinkToFit="1"/>
    </xf>
    <xf numFmtId="38" fontId="12" fillId="0" borderId="0" xfId="0" applyNumberFormat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6" fontId="6" fillId="0" borderId="18" xfId="0" applyNumberFormat="1" applyFont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3" fontId="8" fillId="2" borderId="6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38" fontId="6" fillId="0" borderId="1" xfId="0" applyNumberFormat="1" applyFont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horizontal="center" vertical="center" wrapText="1" shrinkToFit="1"/>
    </xf>
    <xf numFmtId="38" fontId="6" fillId="3" borderId="1" xfId="0" applyNumberFormat="1" applyFont="1" applyFill="1" applyBorder="1" applyAlignment="1">
      <alignment horizontal="center" vertical="center" wrapText="1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3" borderId="9" xfId="0" applyNumberFormat="1" applyFont="1" applyFill="1" applyBorder="1" applyAlignment="1">
      <alignment horizontal="right" vertical="center" shrinkToFit="1"/>
    </xf>
    <xf numFmtId="177" fontId="6" fillId="0" borderId="21" xfId="1" applyNumberFormat="1" applyFont="1" applyBorder="1" applyAlignment="1">
      <alignment vertical="center" shrinkToFit="1"/>
    </xf>
    <xf numFmtId="177" fontId="6" fillId="0" borderId="1" xfId="1" applyNumberFormat="1" applyFont="1" applyBorder="1" applyAlignment="1">
      <alignment vertical="center" shrinkToFit="1"/>
    </xf>
    <xf numFmtId="177" fontId="6" fillId="0" borderId="42" xfId="1" applyNumberFormat="1" applyFont="1" applyBorder="1" applyAlignment="1">
      <alignment vertical="center" shrinkToFit="1"/>
    </xf>
    <xf numFmtId="177" fontId="6" fillId="0" borderId="1" xfId="1" applyNumberFormat="1" applyFont="1" applyBorder="1" applyAlignment="1">
      <alignment horizontal="right" vertical="center" shrinkToFit="1"/>
    </xf>
    <xf numFmtId="177" fontId="6" fillId="0" borderId="3" xfId="1" applyNumberFormat="1" applyFont="1" applyBorder="1" applyAlignment="1">
      <alignment vertical="center" shrinkToFit="1"/>
    </xf>
    <xf numFmtId="177" fontId="6" fillId="0" borderId="10" xfId="1" applyNumberFormat="1" applyFont="1" applyBorder="1" applyAlignment="1">
      <alignment vertical="center" shrinkToFit="1"/>
    </xf>
    <xf numFmtId="178" fontId="0" fillId="0" borderId="0" xfId="1" applyNumberFormat="1" applyFont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 shrinkToFit="1"/>
    </xf>
    <xf numFmtId="177" fontId="10" fillId="0" borderId="1" xfId="1" applyNumberFormat="1" applyFont="1" applyBorder="1" applyAlignment="1">
      <alignment horizontal="right" vertical="center" shrinkToFit="1"/>
    </xf>
    <xf numFmtId="177" fontId="6" fillId="3" borderId="1" xfId="1" applyNumberFormat="1" applyFont="1" applyFill="1" applyBorder="1" applyAlignment="1">
      <alignment vertical="center" shrinkToFit="1"/>
    </xf>
    <xf numFmtId="177" fontId="6" fillId="3" borderId="10" xfId="1" applyNumberFormat="1" applyFont="1" applyFill="1" applyBorder="1" applyAlignment="1">
      <alignment vertical="center" shrinkToFit="1"/>
    </xf>
    <xf numFmtId="177" fontId="6" fillId="3" borderId="14" xfId="0" applyNumberFormat="1" applyFont="1" applyFill="1" applyBorder="1" applyAlignment="1">
      <alignment horizontal="center" vertical="center" wrapText="1" shrinkToFit="1"/>
    </xf>
    <xf numFmtId="177" fontId="6" fillId="3" borderId="14" xfId="1" applyNumberFormat="1" applyFont="1" applyFill="1" applyBorder="1" applyAlignment="1">
      <alignment vertical="center" shrinkToFit="1"/>
    </xf>
    <xf numFmtId="177" fontId="6" fillId="0" borderId="35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1" xfId="0" applyNumberFormat="1" applyFont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horizontal="center" vertical="center" shrinkToFit="1"/>
    </xf>
    <xf numFmtId="179" fontId="9" fillId="0" borderId="15" xfId="0" applyNumberFormat="1" applyFont="1" applyBorder="1" applyAlignment="1">
      <alignment horizontal="right" vertical="center" shrinkToFit="1"/>
    </xf>
    <xf numFmtId="179" fontId="6" fillId="3" borderId="21" xfId="0" applyNumberFormat="1" applyFont="1" applyFill="1" applyBorder="1" applyAlignment="1">
      <alignment horizontal="right" vertical="center" shrinkToFit="1"/>
    </xf>
    <xf numFmtId="179" fontId="6" fillId="0" borderId="21" xfId="0" applyNumberFormat="1" applyFont="1" applyBorder="1" applyAlignment="1">
      <alignment horizontal="right" vertical="center" shrinkToFit="1"/>
    </xf>
    <xf numFmtId="179" fontId="6" fillId="0" borderId="3" xfId="0" applyNumberFormat="1" applyFont="1" applyBorder="1" applyAlignment="1">
      <alignment horizontal="right" vertical="center" shrinkToFit="1"/>
    </xf>
    <xf numFmtId="179" fontId="6" fillId="0" borderId="42" xfId="0" applyNumberFormat="1" applyFont="1" applyBorder="1" applyAlignment="1">
      <alignment horizontal="right" vertical="center" shrinkToFit="1"/>
    </xf>
    <xf numFmtId="179" fontId="6" fillId="0" borderId="1" xfId="0" applyNumberFormat="1" applyFont="1" applyBorder="1" applyAlignment="1">
      <alignment horizontal="right" vertical="center" shrinkToFit="1"/>
    </xf>
    <xf numFmtId="179" fontId="12" fillId="4" borderId="1" xfId="0" applyNumberFormat="1" applyFont="1" applyFill="1" applyBorder="1" applyAlignment="1">
      <alignment vertical="center" shrinkToFit="1"/>
    </xf>
    <xf numFmtId="179" fontId="12" fillId="3" borderId="1" xfId="0" applyNumberFormat="1" applyFont="1" applyFill="1" applyBorder="1" applyAlignment="1">
      <alignment horizontal="right" vertical="center" shrinkToFit="1"/>
    </xf>
    <xf numFmtId="179" fontId="6" fillId="4" borderId="1" xfId="0" applyNumberFormat="1" applyFont="1" applyFill="1" applyBorder="1" applyAlignment="1">
      <alignment horizontal="right" vertical="center" shrinkToFit="1"/>
    </xf>
    <xf numFmtId="179" fontId="6" fillId="3" borderId="1" xfId="0" applyNumberFormat="1" applyFont="1" applyFill="1" applyBorder="1" applyAlignment="1">
      <alignment horizontal="right" vertical="center" shrinkToFit="1"/>
    </xf>
    <xf numFmtId="179" fontId="12" fillId="4" borderId="14" xfId="0" applyNumberFormat="1" applyFont="1" applyFill="1" applyBorder="1" applyAlignment="1">
      <alignment vertical="center" shrinkToFit="1"/>
    </xf>
    <xf numFmtId="179" fontId="6" fillId="3" borderId="14" xfId="0" applyNumberFormat="1" applyFont="1" applyFill="1" applyBorder="1" applyAlignment="1">
      <alignment horizontal="right" vertical="center" shrinkToFit="1"/>
    </xf>
    <xf numFmtId="179" fontId="6" fillId="0" borderId="3" xfId="0" applyNumberFormat="1" applyFont="1" applyBorder="1" applyAlignment="1">
      <alignment vertical="center" shrinkToFit="1"/>
    </xf>
    <xf numFmtId="179" fontId="6" fillId="3" borderId="1" xfId="1" applyNumberFormat="1" applyFont="1" applyFill="1" applyBorder="1" applyAlignment="1">
      <alignment horizontal="right" vertical="center" shrinkToFit="1"/>
    </xf>
    <xf numFmtId="179" fontId="6" fillId="3" borderId="3" xfId="1" applyNumberFormat="1" applyFont="1" applyFill="1" applyBorder="1" applyAlignment="1">
      <alignment horizontal="right" vertical="center" shrinkToFit="1"/>
    </xf>
    <xf numFmtId="179" fontId="6" fillId="0" borderId="10" xfId="0" applyNumberFormat="1" applyFont="1" applyBorder="1" applyAlignment="1">
      <alignment vertical="center" shrinkToFit="1"/>
    </xf>
    <xf numFmtId="179" fontId="6" fillId="0" borderId="10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8" fontId="6" fillId="0" borderId="42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center" vertical="center"/>
    </xf>
    <xf numFmtId="178" fontId="6" fillId="0" borderId="1" xfId="1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9" fontId="6" fillId="0" borderId="42" xfId="1" applyNumberFormat="1" applyFont="1" applyBorder="1" applyAlignment="1">
      <alignment horizontal="right" vertical="center"/>
    </xf>
    <xf numFmtId="179" fontId="6" fillId="0" borderId="1" xfId="1" applyNumberFormat="1" applyFont="1" applyBorder="1" applyAlignment="1">
      <alignment horizontal="right" vertical="center"/>
    </xf>
    <xf numFmtId="0" fontId="6" fillId="0" borderId="1" xfId="1" applyNumberFormat="1" applyFont="1" applyBorder="1" applyAlignment="1">
      <alignment horizontal="right" vertical="center" shrinkToFit="1"/>
    </xf>
    <xf numFmtId="0" fontId="6" fillId="3" borderId="1" xfId="1" applyNumberFormat="1" applyFont="1" applyFill="1" applyBorder="1" applyAlignment="1">
      <alignment horizontal="right" vertical="center" shrinkToFit="1"/>
    </xf>
    <xf numFmtId="176" fontId="6" fillId="0" borderId="43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38" fontId="6" fillId="0" borderId="8" xfId="0" applyNumberFormat="1" applyFont="1" applyBorder="1" applyAlignment="1">
      <alignment horizontal="center" vertical="center" shrinkToFit="1"/>
    </xf>
    <xf numFmtId="177" fontId="10" fillId="0" borderId="8" xfId="1" applyNumberFormat="1" applyFont="1" applyBorder="1" applyAlignment="1">
      <alignment horizontal="right" vertical="center" shrinkToFit="1"/>
    </xf>
    <xf numFmtId="0" fontId="6" fillId="3" borderId="14" xfId="0" applyFont="1" applyFill="1" applyBorder="1" applyAlignment="1">
      <alignment horizontal="center" vertical="center" wrapText="1" shrinkToFit="1"/>
    </xf>
    <xf numFmtId="176" fontId="6" fillId="0" borderId="9" xfId="1" applyNumberFormat="1" applyFont="1" applyBorder="1">
      <alignment vertical="center"/>
    </xf>
    <xf numFmtId="38" fontId="6" fillId="0" borderId="0" xfId="0" applyNumberFormat="1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wrapText="1" shrinkToFit="1"/>
    </xf>
    <xf numFmtId="177" fontId="6" fillId="3" borderId="0" xfId="1" applyNumberFormat="1" applyFont="1" applyFill="1" applyBorder="1" applyAlignment="1">
      <alignment vertical="center" shrinkToFit="1"/>
    </xf>
    <xf numFmtId="177" fontId="6" fillId="0" borderId="0" xfId="1" applyNumberFormat="1" applyFont="1" applyBorder="1" applyAlignment="1">
      <alignment horizontal="right" vertical="center" shrinkToFit="1"/>
    </xf>
    <xf numFmtId="178" fontId="3" fillId="0" borderId="0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horizontal="center" vertical="center" wrapText="1"/>
    </xf>
    <xf numFmtId="178" fontId="8" fillId="0" borderId="0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center" vertical="center"/>
    </xf>
    <xf numFmtId="178" fontId="6" fillId="0" borderId="40" xfId="1" applyNumberFormat="1" applyFont="1" applyBorder="1" applyAlignment="1">
      <alignment horizontal="center" vertical="center" wrapText="1"/>
    </xf>
    <xf numFmtId="38" fontId="6" fillId="0" borderId="40" xfId="0" applyNumberFormat="1" applyFont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wrapText="1" shrinkToFit="1"/>
    </xf>
    <xf numFmtId="177" fontId="6" fillId="3" borderId="40" xfId="1" applyNumberFormat="1" applyFont="1" applyFill="1" applyBorder="1" applyAlignment="1">
      <alignment vertical="center" shrinkToFit="1"/>
    </xf>
    <xf numFmtId="177" fontId="6" fillId="0" borderId="40" xfId="1" applyNumberFormat="1" applyFont="1" applyBorder="1" applyAlignment="1">
      <alignment horizontal="right" vertical="center" shrinkToFit="1"/>
    </xf>
    <xf numFmtId="176" fontId="6" fillId="0" borderId="40" xfId="0" applyNumberFormat="1" applyFont="1" applyBorder="1" applyAlignment="1">
      <alignment vertical="center" shrinkToFit="1"/>
    </xf>
    <xf numFmtId="0" fontId="6" fillId="0" borderId="42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12" fillId="3" borderId="1" xfId="0" applyFont="1" applyFill="1" applyBorder="1" applyAlignment="1">
      <alignment horizontal="right" vertical="center" shrinkToFit="1"/>
    </xf>
    <xf numFmtId="0" fontId="12" fillId="0" borderId="1" xfId="0" applyFont="1" applyBorder="1" applyAlignment="1">
      <alignment horizontal="right" vertical="center" shrinkToFit="1"/>
    </xf>
    <xf numFmtId="38" fontId="6" fillId="0" borderId="1" xfId="0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vertical="center" shrinkToFit="1"/>
    </xf>
    <xf numFmtId="0" fontId="6" fillId="0" borderId="21" xfId="1" applyNumberFormat="1" applyFont="1" applyBorder="1" applyAlignment="1">
      <alignment horizontal="right" vertical="center" shrinkToFit="1"/>
    </xf>
    <xf numFmtId="0" fontId="6" fillId="0" borderId="1" xfId="1" applyNumberFormat="1" applyFont="1" applyFill="1" applyBorder="1" applyAlignment="1">
      <alignment horizontal="right" vertical="center" shrinkToFit="1"/>
    </xf>
    <xf numFmtId="0" fontId="9" fillId="0" borderId="15" xfId="1" applyNumberFormat="1" applyFont="1" applyBorder="1" applyAlignment="1">
      <alignment horizontal="right" vertical="center" shrinkToFit="1"/>
    </xf>
    <xf numFmtId="0" fontId="12" fillId="0" borderId="1" xfId="1" applyNumberFormat="1" applyFont="1" applyFill="1" applyBorder="1" applyAlignment="1">
      <alignment horizontal="right" vertical="center" shrinkToFit="1"/>
    </xf>
    <xf numFmtId="0" fontId="6" fillId="0" borderId="42" xfId="1" applyNumberFormat="1" applyFont="1" applyBorder="1" applyAlignment="1">
      <alignment horizontal="right" vertical="center" shrinkToFit="1"/>
    </xf>
    <xf numFmtId="0" fontId="12" fillId="0" borderId="1" xfId="1" applyNumberFormat="1" applyFont="1" applyBorder="1" applyAlignment="1">
      <alignment horizontal="right" vertical="center" shrinkToFit="1"/>
    </xf>
    <xf numFmtId="0" fontId="6" fillId="0" borderId="10" xfId="1" applyNumberFormat="1" applyFont="1" applyBorder="1" applyAlignment="1">
      <alignment horizontal="right" vertical="center" shrinkToFit="1"/>
    </xf>
    <xf numFmtId="0" fontId="6" fillId="0" borderId="14" xfId="1" applyNumberFormat="1" applyFont="1" applyBorder="1" applyAlignment="1">
      <alignment horizontal="right" vertical="center" shrinkToFit="1"/>
    </xf>
    <xf numFmtId="41" fontId="6" fillId="0" borderId="1" xfId="1" applyFont="1" applyBorder="1" applyAlignment="1">
      <alignment horizontal="center" vertical="center" wrapText="1"/>
    </xf>
    <xf numFmtId="41" fontId="6" fillId="0" borderId="1" xfId="1" applyFont="1" applyBorder="1" applyAlignment="1">
      <alignment horizontal="right" vertical="center"/>
    </xf>
    <xf numFmtId="41" fontId="6" fillId="3" borderId="1" xfId="1" applyFont="1" applyFill="1" applyBorder="1" applyAlignment="1">
      <alignment horizontal="center" vertical="center" wrapText="1"/>
    </xf>
    <xf numFmtId="41" fontId="6" fillId="3" borderId="1" xfId="1" applyFont="1" applyFill="1" applyBorder="1">
      <alignment vertical="center"/>
    </xf>
    <xf numFmtId="178" fontId="8" fillId="2" borderId="6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horizontal="right" vertical="center" shrinkToFit="1"/>
    </xf>
    <xf numFmtId="177" fontId="6" fillId="0" borderId="8" xfId="1" applyNumberFormat="1" applyFont="1" applyBorder="1" applyAlignment="1">
      <alignment horizontal="right" vertical="center" shrinkToFit="1"/>
    </xf>
    <xf numFmtId="177" fontId="12" fillId="0" borderId="1" xfId="1" applyNumberFormat="1" applyFont="1" applyBorder="1" applyAlignment="1">
      <alignment horizontal="right" vertical="center" shrinkToFit="1"/>
    </xf>
    <xf numFmtId="177" fontId="6" fillId="0" borderId="10" xfId="1" applyNumberFormat="1" applyFont="1" applyBorder="1" applyAlignment="1">
      <alignment horizontal="right" vertical="center" shrinkToFit="1"/>
    </xf>
    <xf numFmtId="177" fontId="6" fillId="0" borderId="14" xfId="1" applyNumberFormat="1" applyFont="1" applyBorder="1" applyAlignment="1">
      <alignment horizontal="right" vertical="center" shrinkToFit="1"/>
    </xf>
    <xf numFmtId="0" fontId="6" fillId="0" borderId="3" xfId="1" applyNumberFormat="1" applyFont="1" applyBorder="1" applyAlignment="1">
      <alignment horizontal="right" vertical="center" shrinkToFit="1"/>
    </xf>
    <xf numFmtId="0" fontId="6" fillId="0" borderId="1" xfId="1" applyNumberFormat="1" applyFont="1" applyBorder="1" applyAlignment="1">
      <alignment horizontal="right" vertical="center"/>
    </xf>
    <xf numFmtId="0" fontId="12" fillId="0" borderId="42" xfId="1" applyNumberFormat="1" applyFont="1" applyBorder="1" applyAlignment="1">
      <alignment horizontal="right" vertical="center" shrinkToFit="1"/>
    </xf>
    <xf numFmtId="176" fontId="6" fillId="0" borderId="54" xfId="0" applyNumberFormat="1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horizontal="center" vertical="center" wrapText="1" shrinkToFit="1"/>
    </xf>
    <xf numFmtId="176" fontId="6" fillId="0" borderId="27" xfId="0" applyNumberFormat="1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shrinkToFit="1"/>
    </xf>
    <xf numFmtId="38" fontId="6" fillId="0" borderId="31" xfId="0" applyNumberFormat="1" applyFont="1" applyBorder="1" applyAlignment="1">
      <alignment horizontal="center" vertical="center" wrapText="1" shrinkToFit="1"/>
    </xf>
    <xf numFmtId="38" fontId="6" fillId="0" borderId="26" xfId="0" applyNumberFormat="1" applyFont="1" applyBorder="1" applyAlignment="1">
      <alignment horizontal="center" vertical="center" shrinkToFit="1"/>
    </xf>
    <xf numFmtId="38" fontId="6" fillId="0" borderId="24" xfId="0" applyNumberFormat="1" applyFont="1" applyBorder="1" applyAlignment="1">
      <alignment horizontal="center" vertical="center" wrapText="1" shrinkToFit="1"/>
    </xf>
    <xf numFmtId="38" fontId="6" fillId="0" borderId="29" xfId="0" applyNumberFormat="1" applyFont="1" applyBorder="1" applyAlignment="1">
      <alignment horizontal="center" vertical="center" wrapText="1" shrinkToFit="1"/>
    </xf>
    <xf numFmtId="38" fontId="6" fillId="0" borderId="11" xfId="0" applyNumberFormat="1" applyFont="1" applyBorder="1" applyAlignment="1">
      <alignment horizontal="center" vertical="center" shrinkToFit="1"/>
    </xf>
    <xf numFmtId="38" fontId="6" fillId="0" borderId="24" xfId="0" applyNumberFormat="1" applyFont="1" applyBorder="1" applyAlignment="1">
      <alignment horizontal="center" vertical="center" shrinkToFit="1"/>
    </xf>
    <xf numFmtId="38" fontId="6" fillId="0" borderId="29" xfId="0" applyNumberFormat="1" applyFont="1" applyBorder="1" applyAlignment="1">
      <alignment horizontal="center" vertical="center" shrinkToFit="1"/>
    </xf>
    <xf numFmtId="38" fontId="6" fillId="0" borderId="25" xfId="0" applyNumberFormat="1" applyFont="1" applyBorder="1" applyAlignment="1">
      <alignment horizontal="center" vertical="center" wrapText="1" shrinkToFit="1"/>
    </xf>
    <xf numFmtId="38" fontId="6" fillId="0" borderId="27" xfId="0" applyNumberFormat="1" applyFont="1" applyBorder="1" applyAlignment="1">
      <alignment horizontal="center" vertical="center" shrinkToFit="1"/>
    </xf>
    <xf numFmtId="38" fontId="6" fillId="0" borderId="45" xfId="0" applyNumberFormat="1" applyFont="1" applyBorder="1" applyAlignment="1">
      <alignment horizontal="center" vertical="center" shrinkToFit="1"/>
    </xf>
    <xf numFmtId="38" fontId="6" fillId="0" borderId="46" xfId="0" applyNumberFormat="1" applyFont="1" applyBorder="1" applyAlignment="1">
      <alignment horizontal="center" vertical="center" shrinkToFit="1"/>
    </xf>
    <xf numFmtId="176" fontId="6" fillId="0" borderId="45" xfId="0" applyNumberFormat="1" applyFont="1" applyBorder="1" applyAlignment="1">
      <alignment horizontal="center" vertical="center" shrinkToFit="1"/>
    </xf>
    <xf numFmtId="176" fontId="6" fillId="0" borderId="46" xfId="0" applyNumberFormat="1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38" fontId="8" fillId="0" borderId="48" xfId="0" applyNumberFormat="1" applyFont="1" applyBorder="1" applyAlignment="1">
      <alignment horizontal="center" vertical="center" shrinkToFit="1"/>
    </xf>
    <xf numFmtId="38" fontId="8" fillId="0" borderId="49" xfId="0" applyNumberFormat="1" applyFont="1" applyBorder="1" applyAlignment="1">
      <alignment horizontal="center" vertical="center" shrinkToFit="1"/>
    </xf>
    <xf numFmtId="38" fontId="8" fillId="0" borderId="5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38" fontId="6" fillId="0" borderId="47" xfId="0" applyNumberFormat="1" applyFont="1" applyBorder="1" applyAlignment="1">
      <alignment horizontal="center" vertical="center" shrinkToFit="1"/>
    </xf>
    <xf numFmtId="38" fontId="6" fillId="0" borderId="22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178" fontId="6" fillId="0" borderId="45" xfId="1" applyNumberFormat="1" applyFont="1" applyBorder="1" applyAlignment="1">
      <alignment horizontal="center" vertical="center"/>
    </xf>
    <xf numFmtId="178" fontId="6" fillId="0" borderId="46" xfId="1" applyNumberFormat="1" applyFont="1" applyBorder="1" applyAlignment="1">
      <alignment horizontal="center" vertical="center"/>
    </xf>
    <xf numFmtId="178" fontId="6" fillId="0" borderId="25" xfId="1" applyNumberFormat="1" applyFont="1" applyBorder="1" applyAlignment="1">
      <alignment horizontal="center" vertical="center" wrapText="1"/>
    </xf>
    <xf numFmtId="178" fontId="6" fillId="0" borderId="26" xfId="1" applyNumberFormat="1" applyFont="1" applyBorder="1" applyAlignment="1">
      <alignment horizontal="center" vertical="center" wrapText="1"/>
    </xf>
    <xf numFmtId="178" fontId="6" fillId="0" borderId="27" xfId="1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178" fontId="6" fillId="0" borderId="24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176" fontId="6" fillId="0" borderId="26" xfId="0" applyNumberFormat="1" applyFont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shrinkToFit="1"/>
    </xf>
    <xf numFmtId="176" fontId="6" fillId="0" borderId="41" xfId="0" applyNumberFormat="1" applyFont="1" applyBorder="1" applyAlignment="1">
      <alignment horizontal="center" vertical="center" shrinkToFit="1"/>
    </xf>
    <xf numFmtId="176" fontId="6" fillId="0" borderId="42" xfId="0" applyNumberFormat="1" applyFont="1" applyBorder="1" applyAlignment="1">
      <alignment horizontal="center" vertical="center" shrinkToFit="1"/>
    </xf>
    <xf numFmtId="176" fontId="6" fillId="0" borderId="28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178" fontId="6" fillId="0" borderId="30" xfId="1" applyNumberFormat="1" applyFont="1" applyBorder="1" applyAlignment="1">
      <alignment horizontal="center" vertical="center" wrapText="1"/>
    </xf>
    <xf numFmtId="41" fontId="13" fillId="0" borderId="24" xfId="1" applyFont="1" applyBorder="1" applyAlignment="1">
      <alignment horizontal="center" vertical="center" wrapText="1"/>
    </xf>
    <xf numFmtId="41" fontId="13" fillId="0" borderId="11" xfId="1" applyFont="1" applyBorder="1" applyAlignment="1">
      <alignment horizontal="center" vertical="center" wrapText="1"/>
    </xf>
    <xf numFmtId="38" fontId="6" fillId="0" borderId="11" xfId="0" applyNumberFormat="1" applyFont="1" applyBorder="1" applyAlignment="1">
      <alignment horizontal="center" vertical="center" wrapText="1" shrinkToFit="1"/>
    </xf>
    <xf numFmtId="38" fontId="6" fillId="0" borderId="28" xfId="0" applyNumberFormat="1" applyFont="1" applyBorder="1" applyAlignment="1">
      <alignment horizontal="center" vertical="center" shrinkToFit="1"/>
    </xf>
    <xf numFmtId="38" fontId="6" fillId="0" borderId="2" xfId="0" applyNumberFormat="1" applyFont="1" applyBorder="1" applyAlignment="1">
      <alignment horizontal="center" vertical="center" shrinkToFit="1"/>
    </xf>
    <xf numFmtId="178" fontId="3" fillId="0" borderId="0" xfId="1" applyNumberFormat="1" applyFont="1" applyBorder="1" applyAlignment="1">
      <alignment horizontal="right" vertical="center"/>
    </xf>
    <xf numFmtId="38" fontId="6" fillId="0" borderId="30" xfId="0" applyNumberFormat="1" applyFont="1" applyBorder="1" applyAlignment="1">
      <alignment horizontal="center" vertical="center" shrinkToFit="1"/>
    </xf>
    <xf numFmtId="177" fontId="6" fillId="0" borderId="41" xfId="0" applyNumberFormat="1" applyFont="1" applyBorder="1" applyAlignment="1">
      <alignment horizontal="center" vertical="center" shrinkToFit="1"/>
    </xf>
    <xf numFmtId="177" fontId="6" fillId="0" borderId="42" xfId="0" applyNumberFormat="1" applyFont="1" applyBorder="1" applyAlignment="1">
      <alignment horizontal="center" vertical="center" shrinkToFit="1"/>
    </xf>
    <xf numFmtId="177" fontId="6" fillId="0" borderId="28" xfId="0" applyNumberFormat="1" applyFont="1" applyBorder="1" applyAlignment="1">
      <alignment horizontal="center" vertical="center" wrapText="1" shrinkToFit="1"/>
    </xf>
    <xf numFmtId="177" fontId="6" fillId="0" borderId="36" xfId="0" applyNumberFormat="1" applyFont="1" applyBorder="1" applyAlignment="1">
      <alignment horizontal="center" vertical="center" shrinkToFit="1"/>
    </xf>
    <xf numFmtId="38" fontId="6" fillId="0" borderId="52" xfId="0" applyNumberFormat="1" applyFont="1" applyBorder="1" applyAlignment="1">
      <alignment horizontal="center" vertical="center" shrinkToFit="1"/>
    </xf>
    <xf numFmtId="177" fontId="6" fillId="0" borderId="53" xfId="0" applyNumberFormat="1" applyFont="1" applyBorder="1" applyAlignment="1">
      <alignment horizontal="center" vertical="center" shrinkToFit="1"/>
    </xf>
    <xf numFmtId="177" fontId="6" fillId="0" borderId="29" xfId="0" applyNumberFormat="1" applyFont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4"/>
  <sheetViews>
    <sheetView tabSelected="1" view="pageBreakPreview" zoomScaleSheetLayoutView="10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E18" sqref="E18"/>
    </sheetView>
  </sheetViews>
  <sheetFormatPr defaultRowHeight="16.5"/>
  <cols>
    <col min="1" max="1" width="0" hidden="1" customWidth="1"/>
    <col min="2" max="2" width="3.625" customWidth="1"/>
    <col min="3" max="3" width="5.625" customWidth="1"/>
    <col min="4" max="7" width="12.625" customWidth="1"/>
    <col min="8" max="8" width="8.125" customWidth="1"/>
    <col min="9" max="9" width="3.625" customWidth="1"/>
    <col min="10" max="10" width="5.625" customWidth="1"/>
    <col min="11" max="13" width="12.625" customWidth="1"/>
    <col min="14" max="14" width="12.625" style="62" customWidth="1"/>
    <col min="15" max="15" width="8.125" customWidth="1"/>
  </cols>
  <sheetData>
    <row r="1" spans="2:17" ht="35.25" customHeight="1">
      <c r="B1" s="171" t="s">
        <v>37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2:17" ht="29.25" customHeight="1" thickBot="1">
      <c r="B2" s="184" t="s">
        <v>14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90" t="s">
        <v>36</v>
      </c>
      <c r="N2" s="190"/>
      <c r="O2" s="190"/>
    </row>
    <row r="3" spans="2:17" ht="18" customHeight="1">
      <c r="B3" s="178" t="s">
        <v>10</v>
      </c>
      <c r="C3" s="179"/>
      <c r="D3" s="179"/>
      <c r="E3" s="179"/>
      <c r="F3" s="179"/>
      <c r="G3" s="179"/>
      <c r="H3" s="180"/>
      <c r="I3" s="185" t="s">
        <v>78</v>
      </c>
      <c r="J3" s="186"/>
      <c r="K3" s="186"/>
      <c r="L3" s="186"/>
      <c r="M3" s="186"/>
      <c r="N3" s="186"/>
      <c r="O3" s="187"/>
    </row>
    <row r="4" spans="2:17" ht="38.1" customHeight="1" thickBot="1">
      <c r="B4" s="11" t="s">
        <v>3</v>
      </c>
      <c r="C4" s="12" t="s">
        <v>4</v>
      </c>
      <c r="D4" s="12" t="s">
        <v>5</v>
      </c>
      <c r="E4" s="43" t="s">
        <v>38</v>
      </c>
      <c r="F4" s="43" t="s">
        <v>39</v>
      </c>
      <c r="G4" s="13" t="s">
        <v>12</v>
      </c>
      <c r="H4" s="14" t="s">
        <v>9</v>
      </c>
      <c r="I4" s="11" t="s">
        <v>79</v>
      </c>
      <c r="J4" s="12" t="s">
        <v>80</v>
      </c>
      <c r="K4" s="12" t="s">
        <v>81</v>
      </c>
      <c r="L4" s="43" t="s">
        <v>82</v>
      </c>
      <c r="M4" s="43" t="s">
        <v>83</v>
      </c>
      <c r="N4" s="138" t="s">
        <v>84</v>
      </c>
      <c r="O4" s="14" t="s">
        <v>85</v>
      </c>
    </row>
    <row r="5" spans="2:17" ht="32.450000000000003" customHeight="1" thickBot="1">
      <c r="B5" s="172" t="s">
        <v>11</v>
      </c>
      <c r="C5" s="173"/>
      <c r="D5" s="173"/>
      <c r="E5" s="73">
        <f>SUM(E6,E11,E8,E27,E34,E25)</f>
        <v>2360035000</v>
      </c>
      <c r="F5" s="73">
        <f>SUM(F6,F8,F11,F27,F34,F25)</f>
        <v>2314393236</v>
      </c>
      <c r="G5" s="73" t="s">
        <v>56</v>
      </c>
      <c r="H5" s="94">
        <f t="shared" ref="H5:H36" si="0">F5/E5*100</f>
        <v>98.066055630530897</v>
      </c>
      <c r="I5" s="181" t="s">
        <v>86</v>
      </c>
      <c r="J5" s="182"/>
      <c r="K5" s="183"/>
      <c r="L5" s="63">
        <v>2360035000</v>
      </c>
      <c r="M5" s="63">
        <v>2314393236</v>
      </c>
      <c r="N5" s="128" t="s">
        <v>55</v>
      </c>
      <c r="O5" s="15">
        <f t="shared" ref="O5:O45" si="1">M5/L5*100</f>
        <v>98.066055630530897</v>
      </c>
      <c r="P5" s="3"/>
      <c r="Q5" s="3"/>
    </row>
    <row r="6" spans="2:17" ht="24.95" customHeight="1" thickTop="1">
      <c r="B6" s="174" t="s">
        <v>32</v>
      </c>
      <c r="C6" s="176" t="s">
        <v>2</v>
      </c>
      <c r="D6" s="177"/>
      <c r="E6" s="74">
        <f>SUM(E7)</f>
        <v>40766000</v>
      </c>
      <c r="F6" s="74">
        <f>SUM(F7)</f>
        <v>40769879</v>
      </c>
      <c r="G6" s="75">
        <f t="shared" ref="G6:G36" si="2">F6-E6</f>
        <v>3879</v>
      </c>
      <c r="H6" s="50">
        <f t="shared" si="0"/>
        <v>100.00951528234312</v>
      </c>
      <c r="I6" s="155" t="s">
        <v>87</v>
      </c>
      <c r="J6" s="188" t="s">
        <v>88</v>
      </c>
      <c r="K6" s="189"/>
      <c r="L6" s="56">
        <v>260208000</v>
      </c>
      <c r="M6" s="56">
        <v>259767086</v>
      </c>
      <c r="N6" s="126" t="s">
        <v>68</v>
      </c>
      <c r="O6" s="50">
        <f t="shared" si="1"/>
        <v>99.830553249707918</v>
      </c>
    </row>
    <row r="7" spans="2:17" ht="24.95" customHeight="1">
      <c r="B7" s="175"/>
      <c r="C7" s="16" t="s">
        <v>0</v>
      </c>
      <c r="D7" s="17" t="s">
        <v>8</v>
      </c>
      <c r="E7" s="76">
        <v>40766000</v>
      </c>
      <c r="F7" s="76">
        <v>40769879</v>
      </c>
      <c r="G7" s="76">
        <f t="shared" si="2"/>
        <v>3879</v>
      </c>
      <c r="H7" s="51">
        <f t="shared" si="0"/>
        <v>100.00951528234312</v>
      </c>
      <c r="I7" s="156"/>
      <c r="J7" s="160" t="s">
        <v>89</v>
      </c>
      <c r="K7" s="124" t="s">
        <v>95</v>
      </c>
      <c r="L7" s="125">
        <v>237453000</v>
      </c>
      <c r="M7" s="125">
        <v>237347829</v>
      </c>
      <c r="N7" s="127" t="s">
        <v>69</v>
      </c>
      <c r="O7" s="21">
        <f t="shared" si="1"/>
        <v>99.95570870867077</v>
      </c>
    </row>
    <row r="8" spans="2:17" ht="24.95" customHeight="1">
      <c r="B8" s="193" t="s">
        <v>43</v>
      </c>
      <c r="C8" s="191" t="s">
        <v>2</v>
      </c>
      <c r="D8" s="192"/>
      <c r="E8" s="91">
        <f>E9</f>
        <v>2110000</v>
      </c>
      <c r="F8" s="91">
        <f>F9</f>
        <v>2110000</v>
      </c>
      <c r="G8" s="96">
        <f t="shared" si="2"/>
        <v>0</v>
      </c>
      <c r="H8" s="100">
        <f t="shared" si="0"/>
        <v>100</v>
      </c>
      <c r="I8" s="156"/>
      <c r="J8" s="161"/>
      <c r="K8" s="124" t="s">
        <v>90</v>
      </c>
      <c r="L8" s="125">
        <v>198520000</v>
      </c>
      <c r="M8" s="125">
        <v>198470609</v>
      </c>
      <c r="N8" s="127" t="s">
        <v>51</v>
      </c>
      <c r="O8" s="21">
        <f t="shared" si="1"/>
        <v>99.975120390892599</v>
      </c>
      <c r="P8" s="3"/>
    </row>
    <row r="9" spans="2:17" ht="24.95" customHeight="1">
      <c r="B9" s="194"/>
      <c r="C9" s="200" t="s">
        <v>41</v>
      </c>
      <c r="D9" s="92" t="s">
        <v>13</v>
      </c>
      <c r="E9" s="93">
        <f>E10</f>
        <v>2110000</v>
      </c>
      <c r="F9" s="93">
        <f t="shared" ref="F9" si="3">F10</f>
        <v>2110000</v>
      </c>
      <c r="G9" s="97">
        <f t="shared" si="2"/>
        <v>0</v>
      </c>
      <c r="H9" s="101">
        <f t="shared" si="0"/>
        <v>100</v>
      </c>
      <c r="I9" s="156"/>
      <c r="J9" s="161"/>
      <c r="K9" s="124" t="s">
        <v>91</v>
      </c>
      <c r="L9" s="125">
        <v>19562000</v>
      </c>
      <c r="M9" s="125">
        <v>19562000</v>
      </c>
      <c r="N9" s="139">
        <v>0</v>
      </c>
      <c r="O9" s="21">
        <f t="shared" si="1"/>
        <v>100</v>
      </c>
      <c r="P9" s="9"/>
    </row>
    <row r="10" spans="2:17" ht="24.95" customHeight="1">
      <c r="B10" s="195"/>
      <c r="C10" s="201"/>
      <c r="D10" s="92" t="s">
        <v>42</v>
      </c>
      <c r="E10" s="93">
        <v>2110000</v>
      </c>
      <c r="F10" s="93">
        <v>2110000</v>
      </c>
      <c r="G10" s="97">
        <f t="shared" si="2"/>
        <v>0</v>
      </c>
      <c r="H10" s="101">
        <f t="shared" si="0"/>
        <v>100</v>
      </c>
      <c r="I10" s="156"/>
      <c r="J10" s="161"/>
      <c r="K10" s="124" t="s">
        <v>92</v>
      </c>
      <c r="L10" s="125">
        <v>18681000</v>
      </c>
      <c r="M10" s="125">
        <v>18640670</v>
      </c>
      <c r="N10" s="129" t="s">
        <v>52</v>
      </c>
      <c r="O10" s="21">
        <f t="shared" si="1"/>
        <v>99.784112199561051</v>
      </c>
    </row>
    <row r="11" spans="2:17" ht="24.95" customHeight="1">
      <c r="B11" s="196" t="s">
        <v>31</v>
      </c>
      <c r="C11" s="198" t="s">
        <v>2</v>
      </c>
      <c r="D11" s="199"/>
      <c r="E11" s="77">
        <f>SUM(E12,E15,)</f>
        <v>1657331000</v>
      </c>
      <c r="F11" s="77">
        <f>SUM(F12,F15,)</f>
        <v>1657331000</v>
      </c>
      <c r="G11" s="77">
        <f t="shared" si="2"/>
        <v>0</v>
      </c>
      <c r="H11" s="52">
        <f t="shared" si="0"/>
        <v>100</v>
      </c>
      <c r="I11" s="156"/>
      <c r="J11" s="159"/>
      <c r="K11" s="124" t="s">
        <v>93</v>
      </c>
      <c r="L11" s="125">
        <v>690000</v>
      </c>
      <c r="M11" s="125">
        <v>674550</v>
      </c>
      <c r="N11" s="139" t="s">
        <v>53</v>
      </c>
      <c r="O11" s="21">
        <f t="shared" si="1"/>
        <v>97.760869565217391</v>
      </c>
    </row>
    <row r="12" spans="2:17" ht="24.95" customHeight="1">
      <c r="B12" s="197"/>
      <c r="C12" s="151" t="s">
        <v>6</v>
      </c>
      <c r="D12" s="20" t="s">
        <v>1</v>
      </c>
      <c r="E12" s="78">
        <f>SUM(E13:E14)</f>
        <v>272076000</v>
      </c>
      <c r="F12" s="78">
        <f>SUM(F13:F14)</f>
        <v>272076000</v>
      </c>
      <c r="G12" s="78">
        <f t="shared" si="2"/>
        <v>0</v>
      </c>
      <c r="H12" s="21">
        <f t="shared" si="0"/>
        <v>100</v>
      </c>
      <c r="I12" s="156"/>
      <c r="J12" s="157" t="s">
        <v>94</v>
      </c>
      <c r="K12" s="124" t="s">
        <v>95</v>
      </c>
      <c r="L12" s="125">
        <v>3101000</v>
      </c>
      <c r="M12" s="125">
        <f>SUM(M13:M14)</f>
        <v>2942050</v>
      </c>
      <c r="N12" s="127" t="s">
        <v>70</v>
      </c>
      <c r="O12" s="21">
        <f t="shared" si="1"/>
        <v>94.87423411802645</v>
      </c>
    </row>
    <row r="13" spans="2:17" ht="24.95" customHeight="1">
      <c r="B13" s="197"/>
      <c r="C13" s="151"/>
      <c r="D13" s="20" t="s">
        <v>7</v>
      </c>
      <c r="E13" s="78">
        <v>259776000</v>
      </c>
      <c r="F13" s="78">
        <v>259776000</v>
      </c>
      <c r="G13" s="78">
        <f t="shared" si="2"/>
        <v>0</v>
      </c>
      <c r="H13" s="21">
        <f t="shared" si="0"/>
        <v>100</v>
      </c>
      <c r="I13" s="156"/>
      <c r="J13" s="158"/>
      <c r="K13" s="124" t="s">
        <v>96</v>
      </c>
      <c r="L13" s="125">
        <v>350000</v>
      </c>
      <c r="M13" s="125">
        <v>246000</v>
      </c>
      <c r="N13" s="127" t="s">
        <v>71</v>
      </c>
      <c r="O13" s="21">
        <f t="shared" si="1"/>
        <v>70.285714285714278</v>
      </c>
    </row>
    <row r="14" spans="2:17" ht="24.95" customHeight="1">
      <c r="B14" s="197"/>
      <c r="C14" s="151"/>
      <c r="D14" s="20" t="s">
        <v>40</v>
      </c>
      <c r="E14" s="78">
        <v>12300000</v>
      </c>
      <c r="F14" s="78">
        <v>12300000</v>
      </c>
      <c r="G14" s="78">
        <f t="shared" si="2"/>
        <v>0</v>
      </c>
      <c r="H14" s="21">
        <f t="shared" si="0"/>
        <v>100</v>
      </c>
      <c r="I14" s="156"/>
      <c r="J14" s="159"/>
      <c r="K14" s="124" t="s">
        <v>97</v>
      </c>
      <c r="L14" s="125">
        <v>2751000</v>
      </c>
      <c r="M14" s="125">
        <v>2696050</v>
      </c>
      <c r="N14" s="127" t="s">
        <v>72</v>
      </c>
      <c r="O14" s="21">
        <f t="shared" si="1"/>
        <v>98.002544529262082</v>
      </c>
    </row>
    <row r="15" spans="2:17" ht="24.95" customHeight="1">
      <c r="B15" s="197"/>
      <c r="C15" s="152" t="s">
        <v>30</v>
      </c>
      <c r="D15" s="20" t="s">
        <v>1</v>
      </c>
      <c r="E15" s="78">
        <f>SUM(E16:E24)</f>
        <v>1385255000</v>
      </c>
      <c r="F15" s="78">
        <f>SUM(F16:F24)</f>
        <v>1385255000</v>
      </c>
      <c r="G15" s="78">
        <f t="shared" si="2"/>
        <v>0</v>
      </c>
      <c r="H15" s="21">
        <f t="shared" si="0"/>
        <v>100</v>
      </c>
      <c r="I15" s="156"/>
      <c r="J15" s="160" t="s">
        <v>98</v>
      </c>
      <c r="K15" s="124" t="s">
        <v>95</v>
      </c>
      <c r="L15" s="125">
        <v>19654000</v>
      </c>
      <c r="M15" s="125">
        <f>SUM(M16:M22)</f>
        <v>19078007</v>
      </c>
      <c r="N15" s="127" t="s">
        <v>73</v>
      </c>
      <c r="O15" s="21">
        <f t="shared" si="1"/>
        <v>97.069334486618502</v>
      </c>
    </row>
    <row r="16" spans="2:17" ht="24.95" customHeight="1">
      <c r="B16" s="197"/>
      <c r="C16" s="153"/>
      <c r="D16" s="44" t="s">
        <v>28</v>
      </c>
      <c r="E16" s="78">
        <v>74415000</v>
      </c>
      <c r="F16" s="78">
        <v>74415000</v>
      </c>
      <c r="G16" s="78">
        <f t="shared" si="2"/>
        <v>0</v>
      </c>
      <c r="H16" s="21">
        <f t="shared" si="0"/>
        <v>100</v>
      </c>
      <c r="I16" s="156"/>
      <c r="J16" s="161"/>
      <c r="K16" s="124" t="s">
        <v>99</v>
      </c>
      <c r="L16" s="125">
        <v>291000</v>
      </c>
      <c r="M16" s="125">
        <v>192400</v>
      </c>
      <c r="N16" s="127" t="s">
        <v>129</v>
      </c>
      <c r="O16" s="21">
        <f t="shared" si="1"/>
        <v>66.116838487972501</v>
      </c>
    </row>
    <row r="17" spans="2:16" ht="24.95" customHeight="1">
      <c r="B17" s="197"/>
      <c r="C17" s="154"/>
      <c r="D17" s="45" t="s">
        <v>26</v>
      </c>
      <c r="E17" s="79">
        <v>108000000</v>
      </c>
      <c r="F17" s="79">
        <v>108000000</v>
      </c>
      <c r="G17" s="80">
        <f t="shared" si="2"/>
        <v>0</v>
      </c>
      <c r="H17" s="21">
        <f t="shared" si="0"/>
        <v>100</v>
      </c>
      <c r="I17" s="156"/>
      <c r="J17" s="161"/>
      <c r="K17" s="18" t="s">
        <v>100</v>
      </c>
      <c r="L17" s="57">
        <v>1826000</v>
      </c>
      <c r="M17" s="57">
        <v>1811552</v>
      </c>
      <c r="N17" s="98" t="s">
        <v>74</v>
      </c>
      <c r="O17" s="21">
        <f t="shared" si="1"/>
        <v>99.208762322015332</v>
      </c>
    </row>
    <row r="18" spans="2:16" ht="24.75" customHeight="1">
      <c r="B18" s="197"/>
      <c r="C18" s="154"/>
      <c r="D18" s="45" t="s">
        <v>27</v>
      </c>
      <c r="E18" s="79">
        <v>112000000</v>
      </c>
      <c r="F18" s="79">
        <v>112000000</v>
      </c>
      <c r="G18" s="80">
        <f t="shared" si="2"/>
        <v>0</v>
      </c>
      <c r="H18" s="21">
        <f t="shared" si="0"/>
        <v>100</v>
      </c>
      <c r="I18" s="156"/>
      <c r="J18" s="161"/>
      <c r="K18" s="18" t="s">
        <v>101</v>
      </c>
      <c r="L18" s="57">
        <v>2782000</v>
      </c>
      <c r="M18" s="57">
        <v>2617915</v>
      </c>
      <c r="N18" s="98" t="s">
        <v>54</v>
      </c>
      <c r="O18" s="21">
        <f t="shared" si="1"/>
        <v>94.101905104241553</v>
      </c>
      <c r="P18" s="9"/>
    </row>
    <row r="19" spans="2:16" ht="24.95" customHeight="1">
      <c r="B19" s="197"/>
      <c r="C19" s="154"/>
      <c r="D19" s="23" t="s">
        <v>25</v>
      </c>
      <c r="E19" s="81">
        <v>40000000</v>
      </c>
      <c r="F19" s="81">
        <v>40000000</v>
      </c>
      <c r="G19" s="80">
        <f t="shared" si="2"/>
        <v>0</v>
      </c>
      <c r="H19" s="21">
        <f t="shared" si="0"/>
        <v>100</v>
      </c>
      <c r="I19" s="156"/>
      <c r="J19" s="161"/>
      <c r="K19" s="18" t="s">
        <v>102</v>
      </c>
      <c r="L19" s="57">
        <v>5749000</v>
      </c>
      <c r="M19" s="57">
        <v>5450140</v>
      </c>
      <c r="N19" s="98" t="s">
        <v>130</v>
      </c>
      <c r="O19" s="21">
        <f t="shared" si="1"/>
        <v>94.801530700991478</v>
      </c>
    </row>
    <row r="20" spans="2:16" ht="24.95" customHeight="1">
      <c r="B20" s="197"/>
      <c r="C20" s="154"/>
      <c r="D20" s="23" t="s">
        <v>46</v>
      </c>
      <c r="E20" s="81">
        <v>60000000</v>
      </c>
      <c r="F20" s="81">
        <v>60000000</v>
      </c>
      <c r="G20" s="80">
        <f t="shared" si="2"/>
        <v>0</v>
      </c>
      <c r="H20" s="21">
        <f t="shared" si="0"/>
        <v>100</v>
      </c>
      <c r="I20" s="156"/>
      <c r="J20" s="161"/>
      <c r="K20" s="18" t="s">
        <v>19</v>
      </c>
      <c r="L20" s="57">
        <v>146000</v>
      </c>
      <c r="M20" s="57">
        <v>146000</v>
      </c>
      <c r="N20" s="59">
        <v>0</v>
      </c>
      <c r="O20" s="21">
        <f t="shared" si="1"/>
        <v>100</v>
      </c>
    </row>
    <row r="21" spans="2:16" ht="24.95" customHeight="1">
      <c r="B21" s="197"/>
      <c r="C21" s="154"/>
      <c r="D21" s="22" t="s">
        <v>22</v>
      </c>
      <c r="E21" s="81">
        <v>474000000</v>
      </c>
      <c r="F21" s="81">
        <v>474000000</v>
      </c>
      <c r="G21" s="80">
        <f t="shared" si="2"/>
        <v>0</v>
      </c>
      <c r="H21" s="21">
        <f t="shared" si="0"/>
        <v>100</v>
      </c>
      <c r="I21" s="156"/>
      <c r="J21" s="161"/>
      <c r="K21" s="18" t="s">
        <v>20</v>
      </c>
      <c r="L21" s="57">
        <v>940000</v>
      </c>
      <c r="M21" s="57">
        <v>940000</v>
      </c>
      <c r="N21" s="59">
        <v>0</v>
      </c>
      <c r="O21" s="21">
        <f t="shared" si="1"/>
        <v>100</v>
      </c>
    </row>
    <row r="22" spans="2:16" ht="24.95" customHeight="1">
      <c r="B22" s="197"/>
      <c r="C22" s="154"/>
      <c r="D22" s="45" t="s">
        <v>47</v>
      </c>
      <c r="E22" s="81">
        <v>237000000</v>
      </c>
      <c r="F22" s="81">
        <v>237000000</v>
      </c>
      <c r="G22" s="80">
        <f t="shared" si="2"/>
        <v>0</v>
      </c>
      <c r="H22" s="21">
        <f t="shared" si="0"/>
        <v>100</v>
      </c>
      <c r="I22" s="156"/>
      <c r="J22" s="161"/>
      <c r="K22" s="18" t="s">
        <v>21</v>
      </c>
      <c r="L22" s="57">
        <v>7920000</v>
      </c>
      <c r="M22" s="57">
        <v>7920000</v>
      </c>
      <c r="N22" s="59">
        <v>0</v>
      </c>
      <c r="O22" s="53">
        <f t="shared" si="1"/>
        <v>100</v>
      </c>
    </row>
    <row r="23" spans="2:16" ht="24.95" customHeight="1">
      <c r="B23" s="197"/>
      <c r="C23" s="154"/>
      <c r="D23" s="45" t="s">
        <v>44</v>
      </c>
      <c r="E23" s="81">
        <v>42840000</v>
      </c>
      <c r="F23" s="81">
        <v>42840000</v>
      </c>
      <c r="G23" s="80">
        <f t="shared" si="2"/>
        <v>0</v>
      </c>
      <c r="H23" s="21">
        <f t="shared" si="0"/>
        <v>100</v>
      </c>
      <c r="I23" s="162" t="s">
        <v>103</v>
      </c>
      <c r="J23" s="164" t="s">
        <v>88</v>
      </c>
      <c r="K23" s="165"/>
      <c r="L23" s="58">
        <v>2199000</v>
      </c>
      <c r="M23" s="58">
        <v>2139500</v>
      </c>
      <c r="N23" s="130" t="s">
        <v>131</v>
      </c>
      <c r="O23" s="52">
        <f t="shared" si="1"/>
        <v>97.294224647567077</v>
      </c>
    </row>
    <row r="24" spans="2:16" ht="24.95" customHeight="1">
      <c r="B24" s="197"/>
      <c r="C24" s="154"/>
      <c r="D24" s="24" t="s">
        <v>45</v>
      </c>
      <c r="E24" s="83">
        <v>237000000</v>
      </c>
      <c r="F24" s="83">
        <v>237000000</v>
      </c>
      <c r="G24" s="84">
        <f t="shared" si="2"/>
        <v>0</v>
      </c>
      <c r="H24" s="53">
        <f t="shared" si="0"/>
        <v>100</v>
      </c>
      <c r="I24" s="156"/>
      <c r="J24" s="168" t="s">
        <v>104</v>
      </c>
      <c r="K24" s="18" t="s">
        <v>105</v>
      </c>
      <c r="L24" s="59">
        <v>605000</v>
      </c>
      <c r="M24" s="59">
        <v>605000</v>
      </c>
      <c r="N24" s="59">
        <v>0</v>
      </c>
      <c r="O24" s="54">
        <f t="shared" si="1"/>
        <v>100</v>
      </c>
    </row>
    <row r="25" spans="2:16" ht="24.95" customHeight="1">
      <c r="B25" s="149" t="s">
        <v>33</v>
      </c>
      <c r="C25" s="166" t="s">
        <v>2</v>
      </c>
      <c r="D25" s="167"/>
      <c r="E25" s="77">
        <f>E26</f>
        <v>7000000</v>
      </c>
      <c r="F25" s="77">
        <f t="shared" ref="F25" si="4">F26</f>
        <v>7000000</v>
      </c>
      <c r="G25" s="77">
        <f t="shared" si="2"/>
        <v>0</v>
      </c>
      <c r="H25" s="52">
        <f t="shared" si="0"/>
        <v>100</v>
      </c>
      <c r="I25" s="156"/>
      <c r="J25" s="169"/>
      <c r="K25" s="18" t="s">
        <v>106</v>
      </c>
      <c r="L25" s="57">
        <v>220000</v>
      </c>
      <c r="M25" s="57">
        <v>220000</v>
      </c>
      <c r="N25" s="59">
        <v>0</v>
      </c>
      <c r="O25" s="21">
        <f t="shared" si="1"/>
        <v>100</v>
      </c>
    </row>
    <row r="26" spans="2:16" ht="24.95" customHeight="1">
      <c r="B26" s="150"/>
      <c r="C26" s="90"/>
      <c r="D26" s="25" t="s">
        <v>24</v>
      </c>
      <c r="E26" s="85">
        <v>7000000</v>
      </c>
      <c r="F26" s="85">
        <v>7000000</v>
      </c>
      <c r="G26" s="76">
        <f t="shared" si="2"/>
        <v>0</v>
      </c>
      <c r="H26" s="51">
        <f t="shared" si="0"/>
        <v>100</v>
      </c>
      <c r="I26" s="163"/>
      <c r="J26" s="170"/>
      <c r="K26" s="27" t="s">
        <v>107</v>
      </c>
      <c r="L26" s="60">
        <v>1374000</v>
      </c>
      <c r="M26" s="60">
        <v>1314500</v>
      </c>
      <c r="N26" s="144" t="s">
        <v>131</v>
      </c>
      <c r="O26" s="51">
        <f t="shared" si="1"/>
        <v>95.669577874818046</v>
      </c>
    </row>
    <row r="27" spans="2:16" ht="24.95" customHeight="1">
      <c r="B27" s="196" t="s">
        <v>34</v>
      </c>
      <c r="C27" s="198" t="s">
        <v>2</v>
      </c>
      <c r="D27" s="199"/>
      <c r="E27" s="77">
        <f>E28</f>
        <v>651140000</v>
      </c>
      <c r="F27" s="77">
        <f>F28</f>
        <v>604201106</v>
      </c>
      <c r="G27" s="120" t="s">
        <v>48</v>
      </c>
      <c r="H27" s="52">
        <f t="shared" si="0"/>
        <v>92.791274687471201</v>
      </c>
      <c r="I27" s="193" t="s">
        <v>108</v>
      </c>
      <c r="J27" s="164" t="s">
        <v>88</v>
      </c>
      <c r="K27" s="165"/>
      <c r="L27" s="58">
        <v>2036979000</v>
      </c>
      <c r="M27" s="58">
        <v>1991952580</v>
      </c>
      <c r="N27" s="130" t="s">
        <v>75</v>
      </c>
      <c r="O27" s="52">
        <f t="shared" si="1"/>
        <v>97.789549131336159</v>
      </c>
    </row>
    <row r="28" spans="2:16" ht="24.95" customHeight="1">
      <c r="B28" s="197"/>
      <c r="C28" s="203" t="s">
        <v>16</v>
      </c>
      <c r="D28" s="20" t="s">
        <v>1</v>
      </c>
      <c r="E28" s="78">
        <f>SUM(E29:E33)</f>
        <v>651140000</v>
      </c>
      <c r="F28" s="78">
        <f>SUM(F29:F33)</f>
        <v>604201106</v>
      </c>
      <c r="G28" s="121" t="s">
        <v>48</v>
      </c>
      <c r="H28" s="21">
        <f t="shared" si="0"/>
        <v>92.791274687471201</v>
      </c>
      <c r="I28" s="194"/>
      <c r="J28" s="213" t="s">
        <v>109</v>
      </c>
      <c r="K28" s="134" t="s">
        <v>95</v>
      </c>
      <c r="L28" s="135">
        <v>6099000</v>
      </c>
      <c r="M28" s="135">
        <v>6099520</v>
      </c>
      <c r="N28" s="145" t="s">
        <v>132</v>
      </c>
      <c r="O28" s="105">
        <f t="shared" si="1"/>
        <v>100.00852598786688</v>
      </c>
    </row>
    <row r="29" spans="2:16" ht="24.95" customHeight="1">
      <c r="B29" s="197"/>
      <c r="C29" s="204"/>
      <c r="D29" s="45" t="s">
        <v>46</v>
      </c>
      <c r="E29" s="78">
        <v>8910000</v>
      </c>
      <c r="F29" s="78">
        <v>8067950</v>
      </c>
      <c r="G29" s="98" t="s">
        <v>63</v>
      </c>
      <c r="H29" s="21">
        <f t="shared" si="0"/>
        <v>90.549382716049394</v>
      </c>
      <c r="I29" s="194"/>
      <c r="J29" s="214"/>
      <c r="K29" s="136" t="s">
        <v>110</v>
      </c>
      <c r="L29" s="137">
        <v>6099000</v>
      </c>
      <c r="M29" s="137">
        <v>6027320</v>
      </c>
      <c r="N29" s="145" t="s">
        <v>132</v>
      </c>
      <c r="O29" s="105">
        <f t="shared" si="1"/>
        <v>98.824725364813901</v>
      </c>
    </row>
    <row r="30" spans="2:16" ht="24.95" customHeight="1">
      <c r="B30" s="197"/>
      <c r="C30" s="205"/>
      <c r="D30" s="45" t="s">
        <v>26</v>
      </c>
      <c r="E30" s="82">
        <v>420000000</v>
      </c>
      <c r="F30" s="82">
        <v>395948755</v>
      </c>
      <c r="G30" s="122" t="s">
        <v>64</v>
      </c>
      <c r="H30" s="55">
        <f t="shared" si="0"/>
        <v>94.273513095238087</v>
      </c>
      <c r="I30" s="194"/>
      <c r="J30" s="215" t="s">
        <v>111</v>
      </c>
      <c r="K30" s="102" t="s">
        <v>95</v>
      </c>
      <c r="L30" s="103">
        <v>1397555000</v>
      </c>
      <c r="M30" s="103">
        <v>1397555000</v>
      </c>
      <c r="N30" s="140">
        <v>0</v>
      </c>
      <c r="O30" s="54">
        <f t="shared" si="1"/>
        <v>100</v>
      </c>
    </row>
    <row r="31" spans="2:16" ht="24.95" customHeight="1">
      <c r="B31" s="197"/>
      <c r="C31" s="205"/>
      <c r="D31" s="45" t="s">
        <v>27</v>
      </c>
      <c r="E31" s="78">
        <v>200400000</v>
      </c>
      <c r="F31" s="78">
        <v>179521090</v>
      </c>
      <c r="G31" s="122" t="s">
        <v>50</v>
      </c>
      <c r="H31" s="55">
        <f t="shared" si="0"/>
        <v>89.581382235528935</v>
      </c>
      <c r="I31" s="194"/>
      <c r="J31" s="215"/>
      <c r="K31" s="102" t="s">
        <v>112</v>
      </c>
      <c r="L31" s="103">
        <v>12300000</v>
      </c>
      <c r="M31" s="103">
        <v>12300000</v>
      </c>
      <c r="N31" s="140">
        <v>0</v>
      </c>
      <c r="O31" s="54">
        <f t="shared" si="1"/>
        <v>100</v>
      </c>
      <c r="P31" s="3"/>
    </row>
    <row r="32" spans="2:16" ht="24.95" customHeight="1">
      <c r="B32" s="197"/>
      <c r="C32" s="205"/>
      <c r="D32" s="45" t="s">
        <v>25</v>
      </c>
      <c r="E32" s="86">
        <v>20000000</v>
      </c>
      <c r="F32" s="86">
        <v>18833311</v>
      </c>
      <c r="G32" s="99" t="s">
        <v>65</v>
      </c>
      <c r="H32" s="21">
        <f t="shared" si="0"/>
        <v>94.166555000000002</v>
      </c>
      <c r="I32" s="194"/>
      <c r="J32" s="216"/>
      <c r="K32" s="49" t="s">
        <v>23</v>
      </c>
      <c r="L32" s="64">
        <v>74415000</v>
      </c>
      <c r="M32" s="64">
        <v>74415000</v>
      </c>
      <c r="N32" s="59">
        <v>0</v>
      </c>
      <c r="O32" s="55">
        <f t="shared" si="1"/>
        <v>100</v>
      </c>
      <c r="P32" s="3"/>
    </row>
    <row r="33" spans="2:16" ht="34.5" customHeight="1">
      <c r="B33" s="202"/>
      <c r="C33" s="205"/>
      <c r="D33" s="46" t="s">
        <v>29</v>
      </c>
      <c r="E33" s="87">
        <v>1830000</v>
      </c>
      <c r="F33" s="87">
        <v>1830000</v>
      </c>
      <c r="G33" s="87">
        <f t="shared" si="2"/>
        <v>0</v>
      </c>
      <c r="H33" s="51">
        <f t="shared" si="0"/>
        <v>100</v>
      </c>
      <c r="I33" s="194"/>
      <c r="J33" s="216"/>
      <c r="K33" s="45" t="s">
        <v>113</v>
      </c>
      <c r="L33" s="64">
        <v>108000000</v>
      </c>
      <c r="M33" s="64">
        <v>108000000</v>
      </c>
      <c r="N33" s="141">
        <v>0</v>
      </c>
      <c r="O33" s="55">
        <f t="shared" si="1"/>
        <v>100</v>
      </c>
      <c r="P33" s="3"/>
    </row>
    <row r="34" spans="2:16" ht="24.95" customHeight="1">
      <c r="B34" s="206" t="s">
        <v>35</v>
      </c>
      <c r="C34" s="208" t="s">
        <v>2</v>
      </c>
      <c r="D34" s="209"/>
      <c r="E34" s="77">
        <f>SUM(E35:E36)</f>
        <v>1688000</v>
      </c>
      <c r="F34" s="77">
        <f>SUM(F35:F36)</f>
        <v>2981251</v>
      </c>
      <c r="G34" s="77">
        <f t="shared" si="2"/>
        <v>1293251</v>
      </c>
      <c r="H34" s="52">
        <f t="shared" si="0"/>
        <v>176.61439573459717</v>
      </c>
      <c r="I34" s="194"/>
      <c r="J34" s="216"/>
      <c r="K34" s="45" t="s">
        <v>114</v>
      </c>
      <c r="L34" s="64">
        <v>112000000</v>
      </c>
      <c r="M34" s="64">
        <v>112000000</v>
      </c>
      <c r="N34" s="141">
        <v>0</v>
      </c>
      <c r="O34" s="21">
        <f t="shared" si="1"/>
        <v>100</v>
      </c>
      <c r="P34" s="3"/>
    </row>
    <row r="35" spans="2:16" ht="24.95" customHeight="1">
      <c r="B35" s="197"/>
      <c r="C35" s="210" t="s">
        <v>15</v>
      </c>
      <c r="D35" s="28" t="s">
        <v>17</v>
      </c>
      <c r="E35" s="78">
        <v>132000</v>
      </c>
      <c r="F35" s="78">
        <v>29663</v>
      </c>
      <c r="G35" s="123" t="s">
        <v>66</v>
      </c>
      <c r="H35" s="21">
        <f t="shared" si="0"/>
        <v>22.471969696969694</v>
      </c>
      <c r="I35" s="194"/>
      <c r="J35" s="216"/>
      <c r="K35" s="45" t="s">
        <v>49</v>
      </c>
      <c r="L35" s="65">
        <v>40000000</v>
      </c>
      <c r="M35" s="65">
        <v>40000000</v>
      </c>
      <c r="N35" s="59">
        <v>0</v>
      </c>
      <c r="O35" s="21">
        <f t="shared" si="1"/>
        <v>100</v>
      </c>
      <c r="P35" s="3"/>
    </row>
    <row r="36" spans="2:16" ht="24.95" customHeight="1" thickBot="1">
      <c r="B36" s="207"/>
      <c r="C36" s="211"/>
      <c r="D36" s="29" t="s">
        <v>18</v>
      </c>
      <c r="E36" s="88">
        <v>1556000</v>
      </c>
      <c r="F36" s="88">
        <v>2951588</v>
      </c>
      <c r="G36" s="89">
        <f t="shared" si="2"/>
        <v>1395588</v>
      </c>
      <c r="H36" s="95">
        <f t="shared" si="0"/>
        <v>189.69074550128536</v>
      </c>
      <c r="I36" s="194"/>
      <c r="J36" s="216"/>
      <c r="K36" s="49" t="s">
        <v>115</v>
      </c>
      <c r="L36" s="57">
        <v>474000000</v>
      </c>
      <c r="M36" s="65">
        <v>474000000</v>
      </c>
      <c r="N36" s="59">
        <v>0</v>
      </c>
      <c r="O36" s="54">
        <f t="shared" si="1"/>
        <v>100</v>
      </c>
      <c r="P36" s="3"/>
    </row>
    <row r="37" spans="2:16" ht="24.95" customHeight="1">
      <c r="B37" s="30"/>
      <c r="C37" s="34"/>
      <c r="D37" s="30"/>
      <c r="E37" s="35"/>
      <c r="F37" s="35"/>
      <c r="G37" s="32"/>
      <c r="H37" s="32"/>
      <c r="I37" s="194"/>
      <c r="J37" s="216"/>
      <c r="K37" s="49" t="s">
        <v>116</v>
      </c>
      <c r="L37" s="65">
        <v>237000000</v>
      </c>
      <c r="M37" s="65">
        <v>237000000</v>
      </c>
      <c r="N37" s="59">
        <v>0</v>
      </c>
      <c r="O37" s="21">
        <f t="shared" si="1"/>
        <v>100</v>
      </c>
      <c r="P37" s="3"/>
    </row>
    <row r="38" spans="2:16" ht="24.95" customHeight="1">
      <c r="B38" s="30"/>
      <c r="C38" s="30"/>
      <c r="D38" s="30"/>
      <c r="E38" s="32"/>
      <c r="F38" s="32"/>
      <c r="G38" s="36"/>
      <c r="H38" s="32"/>
      <c r="I38" s="194"/>
      <c r="J38" s="216"/>
      <c r="K38" s="49" t="s">
        <v>117</v>
      </c>
      <c r="L38" s="65">
        <v>42840000</v>
      </c>
      <c r="M38" s="65">
        <v>42840000</v>
      </c>
      <c r="N38" s="141">
        <v>0</v>
      </c>
      <c r="O38" s="21">
        <f t="shared" si="1"/>
        <v>100</v>
      </c>
      <c r="P38" s="3"/>
    </row>
    <row r="39" spans="2:16" ht="24.95" customHeight="1">
      <c r="B39" s="30"/>
      <c r="C39" s="30"/>
      <c r="D39" s="31"/>
      <c r="E39" s="32"/>
      <c r="F39" s="32"/>
      <c r="G39" s="32"/>
      <c r="H39" s="32"/>
      <c r="I39" s="194"/>
      <c r="J39" s="216"/>
      <c r="K39" s="33" t="s">
        <v>118</v>
      </c>
      <c r="L39" s="65">
        <v>237000000</v>
      </c>
      <c r="M39" s="65">
        <v>237000000</v>
      </c>
      <c r="N39" s="59">
        <v>0</v>
      </c>
      <c r="O39" s="19">
        <f t="shared" si="1"/>
        <v>100</v>
      </c>
      <c r="P39" s="3"/>
    </row>
    <row r="40" spans="2:16" ht="24.95" customHeight="1">
      <c r="B40" s="35"/>
      <c r="C40" s="35"/>
      <c r="D40" s="31"/>
      <c r="E40" s="32"/>
      <c r="F40" s="32"/>
      <c r="G40" s="32"/>
      <c r="H40" s="32"/>
      <c r="I40" s="194"/>
      <c r="J40" s="216"/>
      <c r="K40" s="33" t="s">
        <v>119</v>
      </c>
      <c r="L40" s="65">
        <v>60000000</v>
      </c>
      <c r="M40" s="65">
        <v>60000000</v>
      </c>
      <c r="N40" s="141">
        <v>0</v>
      </c>
      <c r="O40" s="19">
        <f t="shared" si="1"/>
        <v>100</v>
      </c>
    </row>
    <row r="41" spans="2:16" ht="24.95" customHeight="1">
      <c r="B41" s="37"/>
      <c r="C41" s="37"/>
      <c r="D41" s="31"/>
      <c r="E41" s="32"/>
      <c r="F41" s="32"/>
      <c r="G41" s="32"/>
      <c r="H41" s="32"/>
      <c r="I41" s="194"/>
      <c r="J41" s="157" t="s">
        <v>120</v>
      </c>
      <c r="K41" s="18" t="s">
        <v>95</v>
      </c>
      <c r="L41" s="57">
        <v>633325000</v>
      </c>
      <c r="M41" s="57">
        <v>588298060</v>
      </c>
      <c r="N41" s="131" t="s">
        <v>76</v>
      </c>
      <c r="O41" s="19">
        <f t="shared" si="1"/>
        <v>92.890389610389619</v>
      </c>
    </row>
    <row r="42" spans="2:16" ht="24.95" customHeight="1">
      <c r="B42" s="37"/>
      <c r="C42" s="37"/>
      <c r="D42" s="31"/>
      <c r="E42" s="32"/>
      <c r="F42" s="32"/>
      <c r="G42" s="32"/>
      <c r="H42" s="32"/>
      <c r="I42" s="194"/>
      <c r="J42" s="161"/>
      <c r="K42" s="47" t="s">
        <v>121</v>
      </c>
      <c r="L42" s="57">
        <v>121000</v>
      </c>
      <c r="M42" s="57">
        <v>120680</v>
      </c>
      <c r="N42" s="98" t="s">
        <v>57</v>
      </c>
      <c r="O42" s="19">
        <f t="shared" si="1"/>
        <v>99.735537190082653</v>
      </c>
    </row>
    <row r="43" spans="2:16" ht="24.95" customHeight="1">
      <c r="B43" s="37"/>
      <c r="C43" s="37"/>
      <c r="D43" s="31"/>
      <c r="E43" s="32"/>
      <c r="F43" s="32"/>
      <c r="G43" s="32"/>
      <c r="H43" s="32"/>
      <c r="I43" s="194"/>
      <c r="J43" s="161"/>
      <c r="K43" s="44" t="s">
        <v>113</v>
      </c>
      <c r="L43" s="57">
        <v>417208000</v>
      </c>
      <c r="M43" s="57">
        <v>396838273</v>
      </c>
      <c r="N43" s="98" t="s">
        <v>58</v>
      </c>
      <c r="O43" s="19">
        <f t="shared" si="1"/>
        <v>95.117608722747406</v>
      </c>
    </row>
    <row r="44" spans="2:16" ht="24.95" customHeight="1">
      <c r="B44" s="37"/>
      <c r="C44" s="37"/>
      <c r="D44" s="31"/>
      <c r="E44" s="32"/>
      <c r="F44" s="32"/>
      <c r="G44" s="32"/>
      <c r="H44" s="32"/>
      <c r="I44" s="194"/>
      <c r="J44" s="161"/>
      <c r="K44" s="44" t="s">
        <v>114</v>
      </c>
      <c r="L44" s="57">
        <v>184938000</v>
      </c>
      <c r="M44" s="57">
        <v>165705917</v>
      </c>
      <c r="N44" s="98" t="s">
        <v>59</v>
      </c>
      <c r="O44" s="19">
        <f t="shared" si="1"/>
        <v>89.600794320258686</v>
      </c>
    </row>
    <row r="45" spans="2:16" ht="36" customHeight="1" thickBot="1">
      <c r="B45" s="37"/>
      <c r="C45" s="37"/>
      <c r="D45" s="38"/>
      <c r="E45" s="38"/>
      <c r="F45" s="38"/>
      <c r="G45" s="38"/>
      <c r="H45" s="38"/>
      <c r="I45" s="212"/>
      <c r="J45" s="217"/>
      <c r="K45" s="48" t="s">
        <v>119</v>
      </c>
      <c r="L45" s="66">
        <v>8910000</v>
      </c>
      <c r="M45" s="66">
        <v>7781050</v>
      </c>
      <c r="N45" s="132" t="s">
        <v>60</v>
      </c>
      <c r="O45" s="39">
        <f t="shared" si="1"/>
        <v>87.329405162738496</v>
      </c>
    </row>
    <row r="46" spans="2:16" ht="36" customHeight="1">
      <c r="B46" s="37"/>
      <c r="C46" s="37"/>
      <c r="D46" s="38"/>
      <c r="E46" s="38"/>
      <c r="F46" s="38"/>
      <c r="G46" s="38"/>
      <c r="H46" s="38"/>
      <c r="I46" s="114"/>
      <c r="J46" s="115"/>
      <c r="K46" s="116"/>
      <c r="L46" s="117"/>
      <c r="M46" s="117"/>
      <c r="N46" s="118"/>
      <c r="O46" s="119"/>
    </row>
    <row r="47" spans="2:16" ht="36" customHeight="1">
      <c r="B47" s="37"/>
      <c r="C47" s="37"/>
      <c r="D47" s="38"/>
      <c r="E47" s="38"/>
      <c r="F47" s="38"/>
      <c r="G47" s="38"/>
      <c r="H47" s="38"/>
      <c r="I47" s="111"/>
      <c r="J47" s="106"/>
      <c r="K47" s="107"/>
      <c r="L47" s="108"/>
      <c r="M47" s="108"/>
      <c r="N47" s="109"/>
      <c r="O47" s="35"/>
    </row>
    <row r="48" spans="2:16" ht="36" customHeight="1">
      <c r="B48" s="37"/>
      <c r="C48" s="37"/>
      <c r="D48" s="38"/>
      <c r="E48" s="38"/>
      <c r="F48" s="38"/>
      <c r="G48" s="38"/>
      <c r="H48" s="38"/>
      <c r="I48" s="111"/>
      <c r="J48" s="106"/>
      <c r="K48" s="107"/>
      <c r="L48" s="108"/>
      <c r="M48" s="108"/>
      <c r="N48" s="109"/>
      <c r="O48" s="35"/>
    </row>
    <row r="49" spans="2:16" ht="36" customHeight="1">
      <c r="B49" s="37"/>
      <c r="C49" s="37"/>
      <c r="D49" s="38"/>
      <c r="E49" s="38"/>
      <c r="F49" s="38"/>
      <c r="G49" s="38"/>
      <c r="H49" s="38"/>
      <c r="I49" s="111"/>
      <c r="J49" s="106"/>
      <c r="K49" s="107"/>
      <c r="L49" s="108"/>
      <c r="M49" s="108"/>
      <c r="N49" s="109"/>
      <c r="O49" s="35"/>
    </row>
    <row r="50" spans="2:16" ht="36" customHeight="1" thickBot="1">
      <c r="B50" s="110" t="s">
        <v>61</v>
      </c>
      <c r="C50" s="110"/>
      <c r="D50" s="110"/>
      <c r="E50" s="112"/>
      <c r="F50" s="112"/>
      <c r="G50" s="112"/>
      <c r="H50" s="113"/>
      <c r="I50" s="110"/>
      <c r="J50" s="110"/>
      <c r="K50" s="110"/>
      <c r="L50" s="110"/>
      <c r="M50" s="218" t="s">
        <v>62</v>
      </c>
      <c r="N50" s="218"/>
      <c r="O50" s="218"/>
    </row>
    <row r="51" spans="2:16" ht="24.95" customHeight="1">
      <c r="B51" s="37"/>
      <c r="C51" s="37"/>
      <c r="D51" s="38"/>
      <c r="E51" s="38"/>
      <c r="F51" s="38"/>
      <c r="G51" s="38"/>
      <c r="H51" s="38"/>
      <c r="I51" s="185" t="s">
        <v>78</v>
      </c>
      <c r="J51" s="186"/>
      <c r="K51" s="186"/>
      <c r="L51" s="186"/>
      <c r="M51" s="186"/>
      <c r="N51" s="186"/>
      <c r="O51" s="187"/>
    </row>
    <row r="52" spans="2:16" ht="43.5" customHeight="1" thickBot="1">
      <c r="B52" s="37"/>
      <c r="C52" s="37"/>
      <c r="D52" s="40"/>
      <c r="E52" s="40"/>
      <c r="F52" s="40"/>
      <c r="G52" s="40"/>
      <c r="H52" s="40"/>
      <c r="I52" s="11" t="s">
        <v>79</v>
      </c>
      <c r="J52" s="12" t="s">
        <v>80</v>
      </c>
      <c r="K52" s="12" t="s">
        <v>81</v>
      </c>
      <c r="L52" s="43" t="s">
        <v>82</v>
      </c>
      <c r="M52" s="43" t="s">
        <v>83</v>
      </c>
      <c r="N52" s="138" t="s">
        <v>84</v>
      </c>
      <c r="O52" s="14" t="s">
        <v>85</v>
      </c>
    </row>
    <row r="53" spans="2:16" ht="24.95" customHeight="1">
      <c r="B53" s="40"/>
      <c r="C53" s="40"/>
      <c r="D53" s="35"/>
      <c r="E53" s="32"/>
      <c r="F53" s="32"/>
      <c r="G53" s="36"/>
      <c r="H53" s="32"/>
      <c r="I53" s="224"/>
      <c r="J53" s="225"/>
      <c r="K53" s="104" t="s">
        <v>49</v>
      </c>
      <c r="L53" s="68">
        <v>20273000</v>
      </c>
      <c r="M53" s="68">
        <v>15977140</v>
      </c>
      <c r="N53" s="133" t="s">
        <v>77</v>
      </c>
      <c r="O53" s="41">
        <f t="shared" ref="O53:O59" si="5">M53/L53*100</f>
        <v>78.809944260839544</v>
      </c>
    </row>
    <row r="54" spans="2:16" ht="24.95" customHeight="1">
      <c r="B54" s="40"/>
      <c r="C54" s="40"/>
      <c r="D54" s="30"/>
      <c r="E54" s="32"/>
      <c r="F54" s="32"/>
      <c r="G54" s="36"/>
      <c r="H54" s="32"/>
      <c r="I54" s="156"/>
      <c r="J54" s="226"/>
      <c r="K54" s="67" t="s">
        <v>122</v>
      </c>
      <c r="L54" s="68">
        <v>1875000</v>
      </c>
      <c r="M54" s="68">
        <v>1875000</v>
      </c>
      <c r="N54" s="143">
        <v>0</v>
      </c>
      <c r="O54" s="41">
        <f t="shared" si="5"/>
        <v>100</v>
      </c>
      <c r="P54" s="10"/>
    </row>
    <row r="55" spans="2:16" ht="24.95" customHeight="1">
      <c r="B55" s="35"/>
      <c r="C55" s="35"/>
      <c r="D55" s="42"/>
      <c r="E55" s="42"/>
      <c r="F55" s="42"/>
      <c r="G55" s="42"/>
      <c r="H55" s="42"/>
      <c r="I55" s="162" t="s">
        <v>123</v>
      </c>
      <c r="J55" s="220" t="s">
        <v>88</v>
      </c>
      <c r="K55" s="221"/>
      <c r="L55" s="58">
        <v>26000</v>
      </c>
      <c r="M55" s="58">
        <v>347</v>
      </c>
      <c r="N55" s="146" t="s">
        <v>133</v>
      </c>
      <c r="O55" s="147">
        <f t="shared" si="5"/>
        <v>1.3346153846153845</v>
      </c>
    </row>
    <row r="56" spans="2:16" ht="24.95" customHeight="1">
      <c r="B56" s="35"/>
      <c r="C56" s="30"/>
      <c r="D56" s="42"/>
      <c r="E56" s="42"/>
      <c r="F56" s="42"/>
      <c r="G56" s="42"/>
      <c r="H56" s="42"/>
      <c r="I56" s="163"/>
      <c r="J56" s="69" t="s">
        <v>124</v>
      </c>
      <c r="K56" s="70" t="s">
        <v>124</v>
      </c>
      <c r="L56" s="60">
        <v>26000</v>
      </c>
      <c r="M56" s="60">
        <v>347</v>
      </c>
      <c r="N56" s="144" t="s">
        <v>133</v>
      </c>
      <c r="O56" s="148">
        <f t="shared" si="5"/>
        <v>1.3346153846153845</v>
      </c>
    </row>
    <row r="57" spans="2:16">
      <c r="B57" s="2"/>
      <c r="C57" s="2"/>
      <c r="D57" s="2"/>
      <c r="E57" s="2"/>
      <c r="F57" s="2"/>
      <c r="G57" s="2"/>
      <c r="H57" s="2"/>
      <c r="I57" s="162" t="s">
        <v>125</v>
      </c>
      <c r="J57" s="220" t="s">
        <v>88</v>
      </c>
      <c r="K57" s="221"/>
      <c r="L57" s="58">
        <v>60623000</v>
      </c>
      <c r="M57" s="58">
        <f>SUM(M58:M59)</f>
        <v>61005123</v>
      </c>
      <c r="N57" s="130" t="s">
        <v>67</v>
      </c>
      <c r="O57" s="26">
        <f t="shared" si="5"/>
        <v>100.63032677366677</v>
      </c>
      <c r="P57" s="1"/>
    </row>
    <row r="58" spans="2:16" ht="21" customHeight="1">
      <c r="B58" s="2"/>
      <c r="C58" s="2"/>
      <c r="D58" s="6"/>
      <c r="E58" s="6"/>
      <c r="F58" s="6"/>
      <c r="G58" s="6"/>
      <c r="H58" s="6"/>
      <c r="I58" s="156"/>
      <c r="J58" s="222" t="s">
        <v>126</v>
      </c>
      <c r="K58" s="71" t="s">
        <v>127</v>
      </c>
      <c r="L58" s="65">
        <v>60492000</v>
      </c>
      <c r="M58" s="65">
        <v>60417734</v>
      </c>
      <c r="N58" s="98" t="s">
        <v>134</v>
      </c>
      <c r="O58" s="19">
        <f t="shared" si="5"/>
        <v>99.877230046948355</v>
      </c>
    </row>
    <row r="59" spans="2:16" ht="17.25" thickBot="1">
      <c r="B59" s="2"/>
      <c r="C59" s="2"/>
      <c r="D59" s="6"/>
      <c r="E59" s="6"/>
      <c r="F59" s="6"/>
      <c r="G59" s="6"/>
      <c r="H59" s="6"/>
      <c r="I59" s="219"/>
      <c r="J59" s="223"/>
      <c r="K59" s="72" t="s">
        <v>128</v>
      </c>
      <c r="L59" s="61">
        <v>131000</v>
      </c>
      <c r="M59" s="61">
        <v>587389</v>
      </c>
      <c r="N59" s="142">
        <v>456389</v>
      </c>
      <c r="O59" s="39">
        <f t="shared" si="5"/>
        <v>448.38854961832067</v>
      </c>
    </row>
    <row r="60" spans="2:16" ht="16.5" customHeight="1">
      <c r="B60" s="6"/>
      <c r="C60" s="6"/>
      <c r="D60" s="6"/>
      <c r="E60" s="6"/>
      <c r="F60" s="6"/>
      <c r="G60" s="6"/>
      <c r="H60" s="6"/>
    </row>
    <row r="61" spans="2:16">
      <c r="B61" s="6"/>
      <c r="C61" s="6"/>
      <c r="D61" s="6"/>
      <c r="E61" s="6"/>
      <c r="F61" s="6"/>
      <c r="G61" s="6"/>
      <c r="H61" s="6"/>
    </row>
    <row r="62" spans="2:16">
      <c r="B62" s="6"/>
      <c r="C62" s="6"/>
      <c r="D62" s="6"/>
      <c r="E62" s="6"/>
      <c r="F62" s="6"/>
      <c r="G62" s="6"/>
      <c r="H62" s="6"/>
    </row>
    <row r="63" spans="2:16">
      <c r="B63" s="6"/>
      <c r="C63" s="6"/>
      <c r="D63" s="6"/>
      <c r="E63" s="6"/>
      <c r="F63" s="6"/>
      <c r="G63" s="6"/>
      <c r="H63" s="6"/>
    </row>
    <row r="64" spans="2:16" ht="16.5" customHeight="1">
      <c r="B64" s="6"/>
      <c r="C64" s="6"/>
      <c r="D64" s="6"/>
      <c r="E64" s="6"/>
      <c r="F64" s="6"/>
      <c r="G64" s="6"/>
      <c r="H64" s="6"/>
    </row>
    <row r="65" spans="2:8">
      <c r="B65" s="6"/>
      <c r="C65" s="6"/>
      <c r="D65" s="6"/>
      <c r="E65" s="6"/>
      <c r="F65" s="6"/>
      <c r="G65" s="6"/>
      <c r="H65" s="6"/>
    </row>
    <row r="66" spans="2:8" ht="16.5" customHeight="1">
      <c r="B66" s="6"/>
      <c r="C66" s="6"/>
      <c r="D66" s="6"/>
      <c r="E66" s="6"/>
      <c r="F66" s="6"/>
      <c r="G66" s="6"/>
      <c r="H66" s="6"/>
    </row>
    <row r="67" spans="2:8" ht="16.5" customHeight="1">
      <c r="B67" s="6"/>
      <c r="C67" s="6"/>
      <c r="D67" s="6"/>
      <c r="E67" s="6"/>
      <c r="F67" s="6"/>
      <c r="G67" s="6"/>
      <c r="H67" s="6"/>
    </row>
    <row r="68" spans="2:8">
      <c r="B68" s="6"/>
      <c r="C68" s="6"/>
      <c r="D68" s="6"/>
      <c r="E68" s="6"/>
      <c r="F68" s="6"/>
      <c r="G68" s="6"/>
      <c r="H68" s="6"/>
    </row>
    <row r="69" spans="2:8">
      <c r="B69" s="6"/>
      <c r="C69" s="6"/>
      <c r="D69" s="7"/>
      <c r="E69" s="7"/>
      <c r="F69" s="7"/>
      <c r="G69" s="7"/>
      <c r="H69" s="7"/>
    </row>
    <row r="70" spans="2:8">
      <c r="B70" s="6"/>
      <c r="C70" s="6"/>
      <c r="D70" s="7"/>
      <c r="E70" s="7"/>
      <c r="F70" s="7"/>
      <c r="G70" s="7"/>
      <c r="H70" s="7"/>
    </row>
    <row r="71" spans="2:8">
      <c r="B71" s="7"/>
      <c r="C71" s="7"/>
      <c r="D71" s="7"/>
      <c r="E71" s="7"/>
      <c r="F71" s="7"/>
      <c r="G71" s="7"/>
      <c r="H71" s="7"/>
    </row>
    <row r="72" spans="2:8" ht="26.25" customHeight="1">
      <c r="B72" s="7"/>
      <c r="C72" s="7"/>
      <c r="D72" s="7"/>
      <c r="E72" s="7"/>
      <c r="F72" s="7"/>
      <c r="G72" s="7"/>
      <c r="H72" s="7"/>
    </row>
    <row r="73" spans="2:8">
      <c r="B73" s="7"/>
      <c r="C73" s="7"/>
    </row>
    <row r="74" spans="2:8">
      <c r="B74" s="7"/>
      <c r="C74" s="7"/>
    </row>
    <row r="76" spans="2:8" ht="16.5" customHeight="1"/>
    <row r="79" spans="2:8" ht="16.5" customHeight="1"/>
    <row r="81" ht="16.5" customHeight="1"/>
    <row r="83" ht="17.25" customHeight="1"/>
    <row r="86" ht="24.95" customHeight="1"/>
    <row r="87" ht="30.2" customHeight="1"/>
    <row r="88" ht="24.95" customHeight="1"/>
    <row r="89" ht="30.2" customHeight="1"/>
    <row r="90" ht="21" customHeight="1"/>
    <row r="91" ht="30.2" customHeight="1"/>
    <row r="92" ht="22.5" customHeight="1"/>
    <row r="93" ht="22.5" customHeight="1"/>
    <row r="94" ht="28.5" customHeight="1"/>
    <row r="95" ht="24.95" customHeight="1"/>
    <row r="96" ht="27.2" customHeight="1"/>
    <row r="97" spans="16:20" ht="20.100000000000001" customHeight="1"/>
    <row r="98" spans="16:20" ht="20.100000000000001" customHeight="1"/>
    <row r="99" spans="16:20" ht="20.100000000000001" customHeight="1">
      <c r="P99" s="8"/>
      <c r="Q99" s="4"/>
      <c r="R99" s="5"/>
      <c r="S99" s="5"/>
      <c r="T99" s="5"/>
    </row>
    <row r="100" spans="16:20" ht="24" customHeight="1"/>
    <row r="101" spans="16:20" ht="13.5" customHeight="1"/>
    <row r="102" spans="16:20" ht="20.100000000000001" customHeight="1"/>
    <row r="103" spans="16:20" ht="13.5" customHeight="1"/>
    <row r="104" spans="16:20" ht="20.100000000000001" customHeight="1"/>
  </sheetData>
  <mergeCells count="46">
    <mergeCell ref="M50:O50"/>
    <mergeCell ref="I57:I59"/>
    <mergeCell ref="J57:K57"/>
    <mergeCell ref="J58:J59"/>
    <mergeCell ref="I51:O51"/>
    <mergeCell ref="I53:I54"/>
    <mergeCell ref="J53:J54"/>
    <mergeCell ref="I55:I56"/>
    <mergeCell ref="J55:K55"/>
    <mergeCell ref="I27:I45"/>
    <mergeCell ref="J27:K27"/>
    <mergeCell ref="J28:J29"/>
    <mergeCell ref="J30:J40"/>
    <mergeCell ref="J41:J45"/>
    <mergeCell ref="B27:B33"/>
    <mergeCell ref="C27:D27"/>
    <mergeCell ref="C28:C33"/>
    <mergeCell ref="B34:B36"/>
    <mergeCell ref="C34:D34"/>
    <mergeCell ref="C35:C36"/>
    <mergeCell ref="B1:O1"/>
    <mergeCell ref="B5:D5"/>
    <mergeCell ref="B6:B7"/>
    <mergeCell ref="C6:D6"/>
    <mergeCell ref="B3:H3"/>
    <mergeCell ref="I5:K5"/>
    <mergeCell ref="B2:L2"/>
    <mergeCell ref="I3:O3"/>
    <mergeCell ref="J6:K6"/>
    <mergeCell ref="M2:O2"/>
    <mergeCell ref="J7:J11"/>
    <mergeCell ref="C8:D8"/>
    <mergeCell ref="B8:B10"/>
    <mergeCell ref="B11:B24"/>
    <mergeCell ref="C11:D11"/>
    <mergeCell ref="C9:C10"/>
    <mergeCell ref="B25:B26"/>
    <mergeCell ref="C12:C14"/>
    <mergeCell ref="C15:C24"/>
    <mergeCell ref="I6:I22"/>
    <mergeCell ref="J12:J14"/>
    <mergeCell ref="J15:J22"/>
    <mergeCell ref="I23:I26"/>
    <mergeCell ref="J23:K23"/>
    <mergeCell ref="C25:D25"/>
    <mergeCell ref="J24:J26"/>
  </mergeCells>
  <phoneticPr fontId="1" type="noConversion"/>
  <printOptions horizontalCentered="1"/>
  <pageMargins left="0.35433070866141736" right="0.35433070866141736" top="0.51181102362204722" bottom="0.23622047244094491" header="0.39370078740157483" footer="0.3937007874015748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be09</dc:creator>
  <cp:lastModifiedBy>B</cp:lastModifiedBy>
  <cp:lastPrinted>2018-02-28T08:10:55Z</cp:lastPrinted>
  <dcterms:created xsi:type="dcterms:W3CDTF">2009-10-29T06:42:55Z</dcterms:created>
  <dcterms:modified xsi:type="dcterms:W3CDTF">2018-03-29T06:03:09Z</dcterms:modified>
</cp:coreProperties>
</file>